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comments3.xml" ContentType="application/vnd.openxmlformats-officedocument.spreadsheetml.comments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drawings/drawing17.xml" ContentType="application/vnd.openxmlformats-officedocument.drawing+xml"/>
  <Override PartName="/xl/comments9.xml" ContentType="application/vnd.openxmlformats-officedocument.spreadsheetml.comments+xml"/>
  <Override PartName="/xl/drawings/drawing18.xml" ContentType="application/vnd.openxmlformats-officedocument.drawing+xml"/>
  <Override PartName="/xl/comments10.xml" ContentType="application/vnd.openxmlformats-officedocument.spreadsheetml.comments+xml"/>
  <Override PartName="/xl/drawings/drawing19.xml" ContentType="application/vnd.openxmlformats-officedocument.drawing+xml"/>
  <Override PartName="/xl/comments11.xml" ContentType="application/vnd.openxmlformats-officedocument.spreadsheetml.comments+xml"/>
  <Override PartName="/xl/drawings/drawing20.xml" ContentType="application/vnd.openxmlformats-officedocument.drawing+xml"/>
  <Override PartName="/xl/comments12.xml" ContentType="application/vnd.openxmlformats-officedocument.spreadsheetml.comments+xml"/>
  <Override PartName="/xl/drawings/drawing21.xml" ContentType="application/vnd.openxmlformats-officedocument.drawing+xml"/>
  <Override PartName="/xl/comments13.xml" ContentType="application/vnd.openxmlformats-officedocument.spreadsheetml.comments+xml"/>
  <Override PartName="/xl/drawings/drawing22.xml" ContentType="application/vnd.openxmlformats-officedocument.drawing+xml"/>
  <Override PartName="/xl/comments14.xml" ContentType="application/vnd.openxmlformats-officedocument.spreadsheetml.comments+xml"/>
  <Override PartName="/xl/drawings/drawing23.xml" ContentType="application/vnd.openxmlformats-officedocument.drawing+xml"/>
  <Override PartName="/xl/comments15.xml" ContentType="application/vnd.openxmlformats-officedocument.spreadsheetml.comments+xml"/>
  <Override PartName="/xl/drawings/drawing24.xml" ContentType="application/vnd.openxmlformats-officedocument.drawing+xml"/>
  <Override PartName="/xl/comments16.xml" ContentType="application/vnd.openxmlformats-officedocument.spreadsheetml.comments+xml"/>
  <Override PartName="/xl/drawings/drawing25.xml" ContentType="application/vnd.openxmlformats-officedocument.drawing+xml"/>
  <Override PartName="/xl/comments17.xml" ContentType="application/vnd.openxmlformats-officedocument.spreadsheetml.comments+xml"/>
  <Override PartName="/xl/drawings/drawing26.xml" ContentType="application/vnd.openxmlformats-officedocument.drawing+xml"/>
  <Override PartName="/xl/comments18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OK แบบประเมินทางวิชาการ (ปรับ 61)\"/>
    </mc:Choice>
  </mc:AlternateContent>
  <bookViews>
    <workbookView xWindow="240" yWindow="150" windowWidth="19440" windowHeight="7935" tabRatio="797" activeTab="5"/>
  </bookViews>
  <sheets>
    <sheet name="หน้าหลัก" sheetId="1" r:id="rId1"/>
    <sheet name="ข้อมูลนักเรียน" sheetId="2" r:id="rId2"/>
    <sheet name="บันทึกข้อความ" sheetId="75" r:id="rId3"/>
    <sheet name="ปก" sheetId="3" r:id="rId4"/>
    <sheet name="เวลาเรียน1" sheetId="4" r:id="rId5"/>
    <sheet name="เวลาเรียน2" sheetId="12" r:id="rId6"/>
    <sheet name="สรุปเวลาเรียน" sheetId="15" r:id="rId7"/>
    <sheet name="สรุปการประเมิน" sheetId="55" r:id="rId8"/>
    <sheet name="คะแนน1" sheetId="13" r:id="rId9"/>
    <sheet name="คะแนน2" sheetId="58" r:id="rId10"/>
    <sheet name="คะแนน3" sheetId="59" r:id="rId11"/>
    <sheet name="คะแนน4" sheetId="60" r:id="rId12"/>
    <sheet name="คะแนน5" sheetId="61" r:id="rId13"/>
    <sheet name="คะแนน6" sheetId="62" r:id="rId14"/>
    <sheet name="คะแนน7" sheetId="63" r:id="rId15"/>
    <sheet name="คะแนน8" sheetId="64" r:id="rId16"/>
    <sheet name="คะแนน9" sheetId="65" r:id="rId17"/>
    <sheet name="คะแนน10" sheetId="66" r:id="rId18"/>
    <sheet name="คะแนน11" sheetId="67" state="hidden" r:id="rId19"/>
    <sheet name="คะแนน12" sheetId="68" state="hidden" r:id="rId20"/>
    <sheet name="คะแนน13" sheetId="69" state="hidden" r:id="rId21"/>
    <sheet name="คะแนน14" sheetId="70" state="hidden" r:id="rId22"/>
    <sheet name="คะแนน15" sheetId="71" state="hidden" r:id="rId23"/>
    <sheet name="คะแนน16" sheetId="72" state="hidden" r:id="rId24"/>
    <sheet name="คะแนน17" sheetId="73" state="hidden" r:id="rId25"/>
    <sheet name="คะแนน18" sheetId="74" state="hidden" r:id="rId26"/>
    <sheet name="คุณลักษณะ" sheetId="6" r:id="rId27"/>
    <sheet name="อ่านคิด" sheetId="14" r:id="rId28"/>
    <sheet name="แผนภูมิ" sheetId="18" r:id="rId29"/>
    <sheet name="ตัวชี้วัดผลการเรียนรู้" sheetId="19" r:id="rId30"/>
    <sheet name="ตัวชี้วัดผลการเรียนรู้ (2)" sheetId="22" r:id="rId31"/>
    <sheet name="ตัวชี้วัดคณลักษณะอ่านคิด" sheetId="9" r:id="rId32"/>
    <sheet name="คำอธิบายการกรอก" sheetId="21" r:id="rId33"/>
  </sheets>
  <externalReferences>
    <externalReference r:id="rId34"/>
    <externalReference r:id="rId35"/>
  </externalReferences>
  <definedNames>
    <definedName name="_xlnm._FilterDatabase" localSheetId="1" hidden="1">ข้อมูลนักเรียน!$B$7:$H$52</definedName>
    <definedName name="Arn">หน้าหลัก!$W$12:$AA$15</definedName>
    <definedName name="classlevel">หน้าหลัก!$AE$6:$AE$11</definedName>
    <definedName name="date">[1]list01!$G$1:$G$31</definedName>
    <definedName name="grad2">[1]เกณฑ์!$J$5:$N$9</definedName>
    <definedName name="grad3">[1]เกณฑ์!$J$12:$N$16</definedName>
    <definedName name="grade01">[1]เกณฑ์!$C$8:$G$16</definedName>
    <definedName name="group_sara">[1]list01!$D$1:$D$12</definedName>
    <definedName name="kroo">[1]list01!$K$1:$K$13</definedName>
    <definedName name="kun">หน้าหลัก!$W$6:$AA$9</definedName>
    <definedName name="level_class">[1]list01!$I$1:$I$10</definedName>
    <definedName name="level_ed">[1]list01!$E$1:$E$2</definedName>
    <definedName name="list">[1]list01!$C$1:$C$5</definedName>
    <definedName name="month">[1]list01!$A$1:$A$24</definedName>
    <definedName name="monthname">หน้าหลัก!$AF$6:$AF$36</definedName>
    <definedName name="months">[1]list01!$F$1:$F$12</definedName>
    <definedName name="posit">[1]list01!$B$1:$B$7</definedName>
    <definedName name="_xlnm.Print_Area" localSheetId="1">ข้อมูลนักเรียน!$B$2:$H$52</definedName>
    <definedName name="_xlnm.Print_Area" localSheetId="8">คะแนน1!$B$3:$BX$52</definedName>
    <definedName name="_xlnm.Print_Area" localSheetId="17">คะแนน10!$B$3:$BX$52</definedName>
    <definedName name="_xlnm.Print_Area" localSheetId="18">คะแนน11!$B$3:$BX$52</definedName>
    <definedName name="_xlnm.Print_Area" localSheetId="19">คะแนน12!$B$3:$BX$52</definedName>
    <definedName name="_xlnm.Print_Area" localSheetId="20">คะแนน13!$B$3:$BX$52</definedName>
    <definedName name="_xlnm.Print_Area" localSheetId="21">คะแนน14!$B$3:$BX$52</definedName>
    <definedName name="_xlnm.Print_Area" localSheetId="22">คะแนน15!$B$3:$BX$52</definedName>
    <definedName name="_xlnm.Print_Area" localSheetId="23">คะแนน16!$B$3:$BX$52</definedName>
    <definedName name="_xlnm.Print_Area" localSheetId="24">คะแนน17!$B$3:$BX$52</definedName>
    <definedName name="_xlnm.Print_Area" localSheetId="25">คะแนน18!$B$3:$BX$52</definedName>
    <definedName name="_xlnm.Print_Area" localSheetId="9">คะแนน2!$B$3:$BX$52</definedName>
    <definedName name="_xlnm.Print_Area" localSheetId="10">คะแนน3!$B$3:$BX$52</definedName>
    <definedName name="_xlnm.Print_Area" localSheetId="11">คะแนน4!$B$3:$BX$52</definedName>
    <definedName name="_xlnm.Print_Area" localSheetId="12">คะแนน5!$B$3:$BX$52</definedName>
    <definedName name="_xlnm.Print_Area" localSheetId="13">คะแนน6!$B$3:$BX$52</definedName>
    <definedName name="_xlnm.Print_Area" localSheetId="14">คะแนน7!$B$3:$BX$52</definedName>
    <definedName name="_xlnm.Print_Area" localSheetId="15">คะแนน8!$B$3:$BX$52</definedName>
    <definedName name="_xlnm.Print_Area" localSheetId="16">คะแนน9!$B$3:$BX$52</definedName>
    <definedName name="_xlnm.Print_Area" localSheetId="32">คำอธิบายการกรอก!$B$3:$J$52</definedName>
    <definedName name="_xlnm.Print_Area" localSheetId="26">คุณลักษณะ!$B$3:$U$52</definedName>
    <definedName name="_xlnm.Print_Area" localSheetId="31">ตัวชี้วัดคณลักษณะอ่านคิด!$C$3:$E$43</definedName>
    <definedName name="_xlnm.Print_Area" localSheetId="29">ตัวชี้วัดผลการเรียนรู้!$C$3:$F$45</definedName>
    <definedName name="_xlnm.Print_Area" localSheetId="30">'ตัวชี้วัดผลการเรียนรู้ (2)'!$C$3:$F$45</definedName>
    <definedName name="_xlnm.Print_Area" localSheetId="2">บันทึกข้อความ!$B$2:$L$32</definedName>
    <definedName name="_xlnm.Print_Area" localSheetId="3">ปก!$B$3:$Q$48</definedName>
    <definedName name="_xlnm.Print_Area" localSheetId="28">แผนภูมิ!$B$3:$I$41</definedName>
    <definedName name="_xlnm.Print_Area" localSheetId="4">เวลาเรียน1!$B$3:$FC$52</definedName>
    <definedName name="_xlnm.Print_Area" localSheetId="5">เวลาเรียน2!$B$3:$FB$52</definedName>
    <definedName name="_xlnm.Print_Area" localSheetId="7">สรุปการประเมิน!$B$2:$AW$52</definedName>
    <definedName name="_xlnm.Print_Area" localSheetId="6">สรุปเวลาเรียน!$B$3:$M$52</definedName>
    <definedName name="_xlnm.Print_Area" localSheetId="27">อ่านคิด!$B$3:$Z$52</definedName>
    <definedName name="_xlnm.Print_Titles" localSheetId="8">คะแนน1!$B:$F</definedName>
    <definedName name="_xlnm.Print_Titles" localSheetId="17">คะแนน10!$B:$F</definedName>
    <definedName name="_xlnm.Print_Titles" localSheetId="18">คะแนน11!$B:$F</definedName>
    <definedName name="_xlnm.Print_Titles" localSheetId="19">คะแนน12!$B:$F</definedName>
    <definedName name="_xlnm.Print_Titles" localSheetId="20">คะแนน13!$B:$F</definedName>
    <definedName name="_xlnm.Print_Titles" localSheetId="21">คะแนน14!$B:$F</definedName>
    <definedName name="_xlnm.Print_Titles" localSheetId="22">คะแนน15!$B:$F</definedName>
    <definedName name="_xlnm.Print_Titles" localSheetId="23">คะแนน16!$B:$F</definedName>
    <definedName name="_xlnm.Print_Titles" localSheetId="24">คะแนน17!$B:$F</definedName>
    <definedName name="_xlnm.Print_Titles" localSheetId="25">คะแนน18!$B:$F</definedName>
    <definedName name="_xlnm.Print_Titles" localSheetId="9">คะแนน2!$B:$F</definedName>
    <definedName name="_xlnm.Print_Titles" localSheetId="10">คะแนน3!$B:$F</definedName>
    <definedName name="_xlnm.Print_Titles" localSheetId="11">คะแนน4!$B:$F</definedName>
    <definedName name="_xlnm.Print_Titles" localSheetId="12">คะแนน5!$B:$F</definedName>
    <definedName name="_xlnm.Print_Titles" localSheetId="13">คะแนน6!$B:$F</definedName>
    <definedName name="_xlnm.Print_Titles" localSheetId="14">คะแนน7!$B:$F</definedName>
    <definedName name="_xlnm.Print_Titles" localSheetId="15">คะแนน8!$B:$F</definedName>
    <definedName name="_xlnm.Print_Titles" localSheetId="16">คะแนน9!$B:$F</definedName>
    <definedName name="_xlnm.Print_Titles" localSheetId="26">คุณลักษณะ!$B:$F,คุณลักษณะ!$3:$7</definedName>
    <definedName name="_xlnm.Print_Titles" localSheetId="4">เวลาเรียน1!$B:$C</definedName>
    <definedName name="_xlnm.Print_Titles" localSheetId="5">เวลาเรียน2!$B:$C</definedName>
    <definedName name="_xlnm.Print_Titles" localSheetId="6">สรุปเวลาเรียน!$B:$C</definedName>
    <definedName name="_xlnm.Print_Titles" localSheetId="27">อ่านคิด!$B:$F,อ่านคิด!$3:$7</definedName>
    <definedName name="regrade">หน้าหลัก!$AG$6:$AG$9</definedName>
    <definedName name="sara">หน้าหลัก!$AD$6:$AD$14</definedName>
    <definedName name="scor1" localSheetId="2">[1]list01!$M$1:$M$11</definedName>
    <definedName name="scor1">[2]list01!$M$1:$M$11</definedName>
    <definedName name="section" localSheetId="2">[1]list01!$L$1:$L$5</definedName>
    <definedName name="section">[2]list01!$L$1:$L$5</definedName>
    <definedName name="status">[1]list01!$O$1:$O$2</definedName>
    <definedName name="time" localSheetId="2">[1]list01!$J$1:$J$2</definedName>
    <definedName name="time">[2]list01!$J$1:$J$2</definedName>
    <definedName name="vadpol">[1]list01!$P$1:$P$2</definedName>
    <definedName name="year_ed" localSheetId="2">[1]list01!$H$1:$H$19</definedName>
    <definedName name="year_ed">[2]list01!$H$1:$H$19</definedName>
    <definedName name="เช็ค">เวลาเรียน1!$FF$8:$FF$11</definedName>
    <definedName name="เดือน">เวลาเรียน1!$FE$8:$FE$31</definedName>
  </definedNames>
  <calcPr calcId="152511"/>
</workbook>
</file>

<file path=xl/calcChain.xml><?xml version="1.0" encoding="utf-8"?>
<calcChain xmlns="http://schemas.openxmlformats.org/spreadsheetml/2006/main">
  <c r="L48" i="3" l="1"/>
  <c r="H48" i="3"/>
  <c r="F48" i="3"/>
  <c r="C5" i="75" l="1"/>
  <c r="B6" i="75" l="1"/>
  <c r="E3" i="75"/>
  <c r="D7" i="75"/>
  <c r="B9" i="75"/>
  <c r="B8" i="75"/>
  <c r="D19" i="75"/>
  <c r="D18" i="75"/>
  <c r="AS7" i="55" l="1"/>
  <c r="AQ7" i="55"/>
  <c r="AO7" i="55"/>
  <c r="AM7" i="55"/>
  <c r="AH7" i="55"/>
  <c r="AF7" i="55"/>
  <c r="AD7" i="55"/>
  <c r="AB7" i="55"/>
  <c r="Z7" i="55"/>
  <c r="X7" i="55"/>
  <c r="V7" i="55"/>
  <c r="Q7" i="55"/>
  <c r="O7" i="55"/>
  <c r="M7" i="55"/>
  <c r="K7" i="55"/>
  <c r="I7" i="55"/>
  <c r="G7" i="55"/>
  <c r="E7" i="55"/>
  <c r="BJ7" i="74"/>
  <c r="BP7" i="74" s="1"/>
  <c r="BR7" i="74" s="1"/>
  <c r="AH7" i="74"/>
  <c r="AJ7" i="74" s="1"/>
  <c r="BQ7" i="74" s="1"/>
  <c r="BB4" i="74"/>
  <c r="X4" i="74"/>
  <c r="F47" i="3"/>
  <c r="L7" i="3"/>
  <c r="D3" i="63"/>
  <c r="C23" i="3"/>
  <c r="E3" i="69"/>
  <c r="C24" i="3"/>
  <c r="D3" i="3"/>
  <c r="BK6" i="66"/>
  <c r="BK6" i="68"/>
  <c r="C15" i="3"/>
  <c r="BK6" i="64"/>
  <c r="E3" i="62"/>
  <c r="C13" i="3"/>
  <c r="E3" i="71"/>
  <c r="BM6" i="72"/>
  <c r="E3" i="63"/>
  <c r="E3" i="73"/>
  <c r="E3" i="66"/>
  <c r="D3" i="58"/>
  <c r="D4" i="3"/>
  <c r="BK6" i="67"/>
  <c r="D3" i="74"/>
  <c r="D3" i="70"/>
  <c r="BM6" i="70"/>
  <c r="C16" i="3"/>
  <c r="C26" i="3"/>
  <c r="E3" i="72"/>
  <c r="C28" i="3"/>
  <c r="B4" i="18"/>
  <c r="D4" i="71"/>
  <c r="BM6" i="73"/>
  <c r="D4" i="63"/>
  <c r="BM6" i="13"/>
  <c r="C20" i="3"/>
  <c r="BM6" i="64"/>
  <c r="E3" i="65"/>
  <c r="D3" i="73"/>
  <c r="E3" i="59"/>
  <c r="BM6" i="68"/>
  <c r="BK6" i="73"/>
  <c r="D4" i="13"/>
  <c r="D4" i="60"/>
  <c r="E3" i="67"/>
  <c r="E3" i="60"/>
  <c r="D4" i="72"/>
  <c r="D4" i="69"/>
  <c r="D4" i="59"/>
  <c r="BK6" i="59"/>
  <c r="BM6" i="58"/>
  <c r="D3" i="69"/>
  <c r="BM6" i="71"/>
  <c r="H39" i="3"/>
  <c r="D3" i="65"/>
  <c r="BK6" i="63"/>
  <c r="D7" i="3"/>
  <c r="D3" i="62"/>
  <c r="C21" i="3"/>
  <c r="D4" i="66"/>
  <c r="BK6" i="65"/>
  <c r="C27" i="3"/>
  <c r="BK6" i="69"/>
  <c r="D3" i="60"/>
  <c r="D4" i="65"/>
  <c r="C12" i="3"/>
  <c r="K46" i="3"/>
  <c r="BM6" i="63"/>
  <c r="D4" i="62"/>
  <c r="D8" i="3"/>
  <c r="E3" i="61"/>
  <c r="BM6" i="65"/>
  <c r="D4" i="74"/>
  <c r="E3" i="74"/>
  <c r="BM6" i="66"/>
  <c r="C25" i="3"/>
  <c r="E3" i="64"/>
  <c r="C18" i="3"/>
  <c r="BK6" i="71"/>
  <c r="D3" i="66"/>
  <c r="C22" i="3"/>
  <c r="E3" i="68"/>
  <c r="BM6" i="61"/>
  <c r="D4" i="70"/>
  <c r="BK6" i="72"/>
  <c r="D3" i="64"/>
  <c r="BM6" i="62"/>
  <c r="BM6" i="67"/>
  <c r="D4" i="68"/>
  <c r="D4" i="58"/>
  <c r="D3" i="68"/>
  <c r="BM6" i="74"/>
  <c r="D3" i="61"/>
  <c r="BK6" i="60"/>
  <c r="D3" i="71"/>
  <c r="D3" i="13"/>
  <c r="BK6" i="62"/>
  <c r="BK6" i="58"/>
  <c r="BM6" i="69"/>
  <c r="E3" i="13"/>
  <c r="BM6" i="59"/>
  <c r="BM6" i="60"/>
  <c r="D4" i="73"/>
  <c r="C19" i="3"/>
  <c r="H40" i="3"/>
  <c r="BK6" i="61"/>
  <c r="D3" i="67"/>
  <c r="D5" i="3"/>
  <c r="P7" i="3"/>
  <c r="C17" i="3"/>
  <c r="D4" i="67"/>
  <c r="D4" i="64"/>
  <c r="D3" i="72"/>
  <c r="C14" i="3"/>
  <c r="B5" i="18"/>
  <c r="BK6" i="70"/>
  <c r="BK6" i="13"/>
  <c r="E3" i="70"/>
  <c r="D4" i="61"/>
  <c r="D3" i="59"/>
  <c r="BK6" i="74"/>
  <c r="E3" i="58"/>
  <c r="C29" i="3"/>
  <c r="BS7" i="74" l="1"/>
  <c r="BL7" i="74"/>
  <c r="BN7" i="74"/>
  <c r="F29" i="3"/>
  <c r="F28" i="3"/>
  <c r="F27" i="3"/>
  <c r="F26" i="3"/>
  <c r="F25" i="3"/>
  <c r="F24" i="3"/>
  <c r="F23" i="3"/>
  <c r="F22" i="3"/>
  <c r="E29" i="3"/>
  <c r="E28" i="3"/>
  <c r="E27" i="3"/>
  <c r="E26" i="3"/>
  <c r="E25" i="3"/>
  <c r="E24" i="3"/>
  <c r="E23" i="3"/>
  <c r="E22" i="3"/>
  <c r="D29" i="3"/>
  <c r="D28" i="3"/>
  <c r="D27" i="3"/>
  <c r="D26" i="3"/>
  <c r="D25" i="3"/>
  <c r="D24" i="3"/>
  <c r="D23" i="3"/>
  <c r="D22" i="3"/>
  <c r="AS5" i="55"/>
  <c r="AQ5" i="55"/>
  <c r="AO5" i="55"/>
  <c r="AM5" i="55"/>
  <c r="AH5" i="55"/>
  <c r="AF5" i="55"/>
  <c r="AD5" i="55"/>
  <c r="AB5" i="55"/>
  <c r="Z5" i="55"/>
  <c r="X5" i="55"/>
  <c r="V5" i="55"/>
  <c r="Q5" i="55"/>
  <c r="O5" i="55"/>
  <c r="M5" i="55"/>
  <c r="K5" i="55"/>
  <c r="I5" i="55"/>
  <c r="G5" i="55"/>
  <c r="E5" i="55"/>
  <c r="BB3" i="74"/>
  <c r="X3" i="74"/>
  <c r="BN7" i="73"/>
  <c r="BJ7" i="73"/>
  <c r="BP7" i="73" s="1"/>
  <c r="BR7" i="73" s="1"/>
  <c r="AH7" i="73"/>
  <c r="AJ7" i="73" s="1"/>
  <c r="BQ7" i="73" s="1"/>
  <c r="BL7" i="73"/>
  <c r="BB4" i="73"/>
  <c r="X4" i="73"/>
  <c r="D12" i="3"/>
  <c r="F21" i="3"/>
  <c r="E17" i="3"/>
  <c r="F17" i="3"/>
  <c r="D14" i="3"/>
  <c r="D13" i="3"/>
  <c r="F19" i="3"/>
  <c r="F12" i="3"/>
  <c r="F16" i="3"/>
  <c r="E18" i="3"/>
  <c r="F20" i="3"/>
  <c r="D20" i="3"/>
  <c r="F18" i="3"/>
  <c r="D16" i="3"/>
  <c r="E13" i="3"/>
  <c r="D19" i="3"/>
  <c r="D18" i="3"/>
  <c r="E21" i="3"/>
  <c r="F15" i="3"/>
  <c r="E12" i="3"/>
  <c r="D17" i="3"/>
  <c r="E20" i="3"/>
  <c r="D21" i="3"/>
  <c r="E14" i="3"/>
  <c r="F14" i="3"/>
  <c r="E19" i="3"/>
  <c r="D15" i="3"/>
  <c r="E15" i="3"/>
  <c r="F13" i="3"/>
  <c r="E16" i="3"/>
  <c r="AS45" i="55" l="1"/>
  <c r="AT51" i="55"/>
  <c r="AS52" i="55"/>
  <c r="AS50" i="55"/>
  <c r="AS48" i="55"/>
  <c r="AS46" i="55"/>
  <c r="AS44" i="55"/>
  <c r="AS42" i="55"/>
  <c r="AS40" i="55"/>
  <c r="AS38" i="55"/>
  <c r="AS36" i="55"/>
  <c r="AS34" i="55"/>
  <c r="AS32" i="55"/>
  <c r="AS30" i="55"/>
  <c r="AS28" i="55"/>
  <c r="AS26" i="55"/>
  <c r="AS24" i="55"/>
  <c r="AT47" i="55"/>
  <c r="AT43" i="55"/>
  <c r="AT37" i="55"/>
  <c r="AT33" i="55"/>
  <c r="AT29" i="55"/>
  <c r="AT25" i="55"/>
  <c r="AT52" i="55"/>
  <c r="AT50" i="55"/>
  <c r="AT48" i="55"/>
  <c r="AT46" i="55"/>
  <c r="AT44" i="55"/>
  <c r="AT42" i="55"/>
  <c r="AT40" i="55"/>
  <c r="AT38" i="55"/>
  <c r="AT36" i="55"/>
  <c r="AT34" i="55"/>
  <c r="AT32" i="55"/>
  <c r="AT30" i="55"/>
  <c r="AT28" i="55"/>
  <c r="AT26" i="55"/>
  <c r="AT24" i="55"/>
  <c r="AS51" i="55"/>
  <c r="AS49" i="55"/>
  <c r="AS47" i="55"/>
  <c r="AS43" i="55"/>
  <c r="AS41" i="55"/>
  <c r="AS39" i="55"/>
  <c r="AS37" i="55"/>
  <c r="AS35" i="55"/>
  <c r="AS33" i="55"/>
  <c r="AS31" i="55"/>
  <c r="AS29" i="55"/>
  <c r="AS27" i="55"/>
  <c r="AS25" i="55"/>
  <c r="AT49" i="55"/>
  <c r="AT45" i="55"/>
  <c r="AT41" i="55"/>
  <c r="AT39" i="55"/>
  <c r="AT35" i="55"/>
  <c r="AT31" i="55"/>
  <c r="AT27" i="55"/>
  <c r="AS23" i="55"/>
  <c r="AT23" i="55"/>
  <c r="AS22" i="55"/>
  <c r="AT22" i="55"/>
  <c r="AS21" i="55"/>
  <c r="AT21" i="55"/>
  <c r="AS20" i="55"/>
  <c r="AT20" i="55"/>
  <c r="AS19" i="55"/>
  <c r="AT19" i="55"/>
  <c r="AS18" i="55"/>
  <c r="AT18" i="55"/>
  <c r="AS17" i="55"/>
  <c r="AT17" i="55"/>
  <c r="AS16" i="55"/>
  <c r="AT16" i="55"/>
  <c r="AS15" i="55"/>
  <c r="AT15" i="55"/>
  <c r="AS14" i="55"/>
  <c r="AT14" i="55"/>
  <c r="AS13" i="55"/>
  <c r="AT13" i="55"/>
  <c r="AS12" i="55"/>
  <c r="AT12" i="55"/>
  <c r="AS11" i="55"/>
  <c r="AT11" i="55"/>
  <c r="AS10" i="55"/>
  <c r="AT10" i="55"/>
  <c r="AS9" i="55"/>
  <c r="AT9" i="55"/>
  <c r="AS8" i="55"/>
  <c r="AT8" i="55"/>
  <c r="AQ52" i="55"/>
  <c r="AR52" i="55"/>
  <c r="AQ51" i="55"/>
  <c r="AR51" i="55"/>
  <c r="AQ50" i="55"/>
  <c r="AR50" i="55"/>
  <c r="AQ49" i="55"/>
  <c r="AR49" i="55"/>
  <c r="AQ48" i="55"/>
  <c r="AR48" i="55"/>
  <c r="AQ47" i="55"/>
  <c r="AR47" i="55"/>
  <c r="AQ46" i="55"/>
  <c r="AR46" i="55"/>
  <c r="AQ45" i="55"/>
  <c r="AR45" i="55"/>
  <c r="AQ44" i="55"/>
  <c r="AR44" i="55"/>
  <c r="AQ43" i="55"/>
  <c r="AR43" i="55"/>
  <c r="AQ42" i="55"/>
  <c r="AR42" i="55"/>
  <c r="AQ41" i="55"/>
  <c r="AR41" i="55"/>
  <c r="AQ40" i="55"/>
  <c r="AR40" i="55"/>
  <c r="AQ39" i="55"/>
  <c r="AR39" i="55"/>
  <c r="AQ38" i="55"/>
  <c r="AR38" i="55"/>
  <c r="AQ37" i="55"/>
  <c r="AR37" i="55"/>
  <c r="AQ36" i="55"/>
  <c r="AR36" i="55"/>
  <c r="AQ35" i="55"/>
  <c r="AR35" i="55"/>
  <c r="AQ34" i="55"/>
  <c r="AR34" i="55"/>
  <c r="AQ33" i="55"/>
  <c r="AR33" i="55"/>
  <c r="AQ32" i="55"/>
  <c r="AR32" i="55"/>
  <c r="AQ31" i="55"/>
  <c r="AR31" i="55"/>
  <c r="AQ30" i="55"/>
  <c r="AR30" i="55"/>
  <c r="AQ29" i="55"/>
  <c r="AR29" i="55"/>
  <c r="AQ28" i="55"/>
  <c r="AR28" i="55"/>
  <c r="AQ27" i="55"/>
  <c r="AR27" i="55"/>
  <c r="AQ26" i="55"/>
  <c r="AR26" i="55"/>
  <c r="AQ25" i="55"/>
  <c r="AR25" i="55"/>
  <c r="AQ24" i="55"/>
  <c r="AR24" i="55"/>
  <c r="AQ23" i="55"/>
  <c r="AR23" i="55"/>
  <c r="AQ22" i="55"/>
  <c r="AR22" i="55"/>
  <c r="AQ21" i="55"/>
  <c r="AR21" i="55"/>
  <c r="AQ20" i="55"/>
  <c r="AR20" i="55"/>
  <c r="AQ19" i="55"/>
  <c r="AR19" i="55"/>
  <c r="AQ18" i="55"/>
  <c r="AR18" i="55"/>
  <c r="AQ17" i="55"/>
  <c r="AR17" i="55"/>
  <c r="AQ16" i="55"/>
  <c r="AR16" i="55"/>
  <c r="AQ15" i="55"/>
  <c r="AR15" i="55"/>
  <c r="AQ14" i="55"/>
  <c r="AR14" i="55"/>
  <c r="AQ13" i="55"/>
  <c r="AR13" i="55"/>
  <c r="AQ12" i="55"/>
  <c r="AR12" i="55"/>
  <c r="AQ11" i="55"/>
  <c r="AR11" i="55"/>
  <c r="AQ10" i="55"/>
  <c r="AR10" i="55"/>
  <c r="AQ9" i="55"/>
  <c r="AR9" i="55"/>
  <c r="AQ8" i="55"/>
  <c r="AR8" i="55"/>
  <c r="AO52" i="55"/>
  <c r="AP52" i="55"/>
  <c r="AO51" i="55"/>
  <c r="AP51" i="55"/>
  <c r="AO50" i="55"/>
  <c r="AP50" i="55"/>
  <c r="AO49" i="55"/>
  <c r="AP49" i="55"/>
  <c r="AO48" i="55"/>
  <c r="AP48" i="55"/>
  <c r="AO47" i="55"/>
  <c r="AP47" i="55"/>
  <c r="AO46" i="55"/>
  <c r="AP46" i="55"/>
  <c r="AO45" i="55"/>
  <c r="AP45" i="55"/>
  <c r="AO44" i="55"/>
  <c r="AP44" i="55"/>
  <c r="AO43" i="55"/>
  <c r="AP43" i="55"/>
  <c r="AO42" i="55"/>
  <c r="AP42" i="55"/>
  <c r="AO41" i="55"/>
  <c r="AP41" i="55"/>
  <c r="AO40" i="55"/>
  <c r="AP40" i="55"/>
  <c r="AO39" i="55"/>
  <c r="AP39" i="55"/>
  <c r="AO38" i="55"/>
  <c r="AP38" i="55"/>
  <c r="AO37" i="55"/>
  <c r="AP37" i="55"/>
  <c r="AO36" i="55"/>
  <c r="AP36" i="55"/>
  <c r="AO35" i="55"/>
  <c r="AP35" i="55"/>
  <c r="AO34" i="55"/>
  <c r="AP34" i="55"/>
  <c r="AO33" i="55"/>
  <c r="AP33" i="55"/>
  <c r="AO32" i="55"/>
  <c r="AP32" i="55"/>
  <c r="AO31" i="55"/>
  <c r="AP31" i="55"/>
  <c r="AO30" i="55"/>
  <c r="AP30" i="55"/>
  <c r="AO29" i="55"/>
  <c r="AP29" i="55"/>
  <c r="AO28" i="55"/>
  <c r="AP28" i="55"/>
  <c r="AO27" i="55"/>
  <c r="AP27" i="55"/>
  <c r="AO26" i="55"/>
  <c r="AP26" i="55"/>
  <c r="AO25" i="55"/>
  <c r="AP25" i="55"/>
  <c r="AO24" i="55"/>
  <c r="AP24" i="55"/>
  <c r="AO23" i="55"/>
  <c r="AP23" i="55"/>
  <c r="AO22" i="55"/>
  <c r="AP22" i="55"/>
  <c r="AO21" i="55"/>
  <c r="AP21" i="55"/>
  <c r="AO20" i="55"/>
  <c r="AP20" i="55"/>
  <c r="AO19" i="55"/>
  <c r="AP19" i="55"/>
  <c r="AO18" i="55"/>
  <c r="AP18" i="55"/>
  <c r="AO17" i="55"/>
  <c r="AP17" i="55"/>
  <c r="AO16" i="55"/>
  <c r="AP16" i="55"/>
  <c r="AO15" i="55"/>
  <c r="AP15" i="55"/>
  <c r="AO14" i="55"/>
  <c r="AP14" i="55"/>
  <c r="AO13" i="55"/>
  <c r="AP13" i="55"/>
  <c r="AO12" i="55"/>
  <c r="AP12" i="55"/>
  <c r="AO11" i="55"/>
  <c r="AP11" i="55"/>
  <c r="AO10" i="55"/>
  <c r="AP10" i="55"/>
  <c r="AO9" i="55"/>
  <c r="AP9" i="55"/>
  <c r="AO8" i="55"/>
  <c r="AP8" i="55"/>
  <c r="AM52" i="55"/>
  <c r="AN52" i="55"/>
  <c r="AM51" i="55"/>
  <c r="AN51" i="55"/>
  <c r="AM50" i="55"/>
  <c r="AN50" i="55"/>
  <c r="AM49" i="55"/>
  <c r="AN49" i="55"/>
  <c r="AM48" i="55"/>
  <c r="AN48" i="55"/>
  <c r="AM47" i="55"/>
  <c r="AN47" i="55"/>
  <c r="AM46" i="55"/>
  <c r="AN46" i="55"/>
  <c r="AM45" i="55"/>
  <c r="AN45" i="55"/>
  <c r="AM44" i="55"/>
  <c r="AN44" i="55"/>
  <c r="AM43" i="55"/>
  <c r="AN43" i="55"/>
  <c r="AM42" i="55"/>
  <c r="AN42" i="55"/>
  <c r="AM41" i="55"/>
  <c r="AN41" i="55"/>
  <c r="AM40" i="55"/>
  <c r="AN40" i="55"/>
  <c r="AM39" i="55"/>
  <c r="AN39" i="55"/>
  <c r="AM38" i="55"/>
  <c r="AN38" i="55"/>
  <c r="AM37" i="55"/>
  <c r="AN37" i="55"/>
  <c r="AM36" i="55"/>
  <c r="AN36" i="55"/>
  <c r="AM35" i="55"/>
  <c r="AN35" i="55"/>
  <c r="AM34" i="55"/>
  <c r="AN34" i="55"/>
  <c r="AM33" i="55"/>
  <c r="AN33" i="55"/>
  <c r="AM32" i="55"/>
  <c r="AN32" i="55"/>
  <c r="AM31" i="55"/>
  <c r="AN31" i="55"/>
  <c r="AM30" i="55"/>
  <c r="AN30" i="55"/>
  <c r="AM29" i="55"/>
  <c r="AN29" i="55"/>
  <c r="AM28" i="55"/>
  <c r="AN28" i="55"/>
  <c r="AM27" i="55"/>
  <c r="AN27" i="55"/>
  <c r="AM26" i="55"/>
  <c r="AN26" i="55"/>
  <c r="AM25" i="55"/>
  <c r="AN25" i="55"/>
  <c r="AM24" i="55"/>
  <c r="AN24" i="55"/>
  <c r="AM23" i="55"/>
  <c r="AN23" i="55"/>
  <c r="AM22" i="55"/>
  <c r="AN22" i="55"/>
  <c r="AM21" i="55"/>
  <c r="AN21" i="55"/>
  <c r="AM20" i="55"/>
  <c r="AN20" i="55"/>
  <c r="AM19" i="55"/>
  <c r="AN19" i="55"/>
  <c r="AM18" i="55"/>
  <c r="AN18" i="55"/>
  <c r="AM17" i="55"/>
  <c r="AN17" i="55"/>
  <c r="AM16" i="55"/>
  <c r="AN16" i="55"/>
  <c r="AM15" i="55"/>
  <c r="AN15" i="55"/>
  <c r="AM14" i="55"/>
  <c r="AN14" i="55"/>
  <c r="AM13" i="55"/>
  <c r="AN13" i="55"/>
  <c r="AM12" i="55"/>
  <c r="AN12" i="55"/>
  <c r="AM11" i="55"/>
  <c r="AN11" i="55"/>
  <c r="AM10" i="55"/>
  <c r="AN10" i="55"/>
  <c r="AM9" i="55"/>
  <c r="AN9" i="55"/>
  <c r="AM8" i="55"/>
  <c r="AN8" i="55"/>
  <c r="AH52" i="55"/>
  <c r="AI52" i="55"/>
  <c r="AH51" i="55"/>
  <c r="AI51" i="55"/>
  <c r="AH50" i="55"/>
  <c r="AI50" i="55"/>
  <c r="AH49" i="55"/>
  <c r="AI49" i="55"/>
  <c r="AH48" i="55"/>
  <c r="AI48" i="55"/>
  <c r="AH47" i="55"/>
  <c r="AI47" i="55"/>
  <c r="AH46" i="55"/>
  <c r="AI46" i="55"/>
  <c r="AH45" i="55"/>
  <c r="AI45" i="55"/>
  <c r="AH44" i="55"/>
  <c r="AI44" i="55"/>
  <c r="AH43" i="55"/>
  <c r="AI43" i="55"/>
  <c r="AH42" i="55"/>
  <c r="AI42" i="55"/>
  <c r="AH41" i="55"/>
  <c r="AI41" i="55"/>
  <c r="AH40" i="55"/>
  <c r="AI40" i="55"/>
  <c r="AH39" i="55"/>
  <c r="AI39" i="55"/>
  <c r="AH38" i="55"/>
  <c r="AI38" i="55"/>
  <c r="AH37" i="55"/>
  <c r="AI37" i="55"/>
  <c r="AH36" i="55"/>
  <c r="AI36" i="55"/>
  <c r="AH35" i="55"/>
  <c r="AI35" i="55"/>
  <c r="AH34" i="55"/>
  <c r="AI34" i="55"/>
  <c r="AH33" i="55"/>
  <c r="AI33" i="55"/>
  <c r="AH32" i="55"/>
  <c r="AI32" i="55"/>
  <c r="AH31" i="55"/>
  <c r="AI31" i="55"/>
  <c r="AH30" i="55"/>
  <c r="AI30" i="55"/>
  <c r="AH29" i="55"/>
  <c r="AI29" i="55"/>
  <c r="AH28" i="55"/>
  <c r="AI28" i="55"/>
  <c r="AH27" i="55"/>
  <c r="AI27" i="55"/>
  <c r="AH26" i="55"/>
  <c r="AI26" i="55"/>
  <c r="AH25" i="55"/>
  <c r="AI25" i="55"/>
  <c r="AH24" i="55"/>
  <c r="AI24" i="55"/>
  <c r="AH23" i="55"/>
  <c r="AI23" i="55"/>
  <c r="AH22" i="55"/>
  <c r="AI22" i="55"/>
  <c r="AH21" i="55"/>
  <c r="AI21" i="55"/>
  <c r="AH20" i="55"/>
  <c r="AI20" i="55"/>
  <c r="AH19" i="55"/>
  <c r="AI19" i="55"/>
  <c r="AH18" i="55"/>
  <c r="AI18" i="55"/>
  <c r="AH17" i="55"/>
  <c r="AI17" i="55"/>
  <c r="AH16" i="55"/>
  <c r="AI16" i="55"/>
  <c r="AH15" i="55"/>
  <c r="AI15" i="55"/>
  <c r="AH14" i="55"/>
  <c r="AI14" i="55"/>
  <c r="AH13" i="55"/>
  <c r="AI13" i="55"/>
  <c r="AH12" i="55"/>
  <c r="AI12" i="55"/>
  <c r="AH11" i="55"/>
  <c r="AI11" i="55"/>
  <c r="AH10" i="55"/>
  <c r="AI10" i="55"/>
  <c r="AH9" i="55"/>
  <c r="AI9" i="55"/>
  <c r="AH8" i="55"/>
  <c r="AI8" i="55"/>
  <c r="AF52" i="55"/>
  <c r="AG52" i="55"/>
  <c r="AF51" i="55"/>
  <c r="AG51" i="55"/>
  <c r="AF50" i="55"/>
  <c r="AG50" i="55"/>
  <c r="AF49" i="55"/>
  <c r="AG49" i="55"/>
  <c r="AF48" i="55"/>
  <c r="AG48" i="55"/>
  <c r="AF47" i="55"/>
  <c r="AG47" i="55"/>
  <c r="AF46" i="55"/>
  <c r="AG46" i="55"/>
  <c r="AF45" i="55"/>
  <c r="AG45" i="55"/>
  <c r="AF44" i="55"/>
  <c r="AG44" i="55"/>
  <c r="AF43" i="55"/>
  <c r="AG43" i="55"/>
  <c r="AF42" i="55"/>
  <c r="AG42" i="55"/>
  <c r="AF41" i="55"/>
  <c r="AG41" i="55"/>
  <c r="AF40" i="55"/>
  <c r="AG40" i="55"/>
  <c r="AF39" i="55"/>
  <c r="AG39" i="55"/>
  <c r="AF38" i="55"/>
  <c r="AG38" i="55"/>
  <c r="AF37" i="55"/>
  <c r="AG37" i="55"/>
  <c r="AF36" i="55"/>
  <c r="AG36" i="55"/>
  <c r="AF35" i="55"/>
  <c r="AG35" i="55"/>
  <c r="AF34" i="55"/>
  <c r="AG34" i="55"/>
  <c r="AF33" i="55"/>
  <c r="AG33" i="55"/>
  <c r="AF32" i="55"/>
  <c r="AG32" i="55"/>
  <c r="AF31" i="55"/>
  <c r="AG31" i="55"/>
  <c r="AF30" i="55"/>
  <c r="AG30" i="55"/>
  <c r="AF29" i="55"/>
  <c r="AG29" i="55"/>
  <c r="AF28" i="55"/>
  <c r="AG28" i="55"/>
  <c r="AF27" i="55"/>
  <c r="AG27" i="55"/>
  <c r="AF26" i="55"/>
  <c r="AG26" i="55"/>
  <c r="AF25" i="55"/>
  <c r="AG25" i="55"/>
  <c r="AF24" i="55"/>
  <c r="AG24" i="55"/>
  <c r="AF23" i="55"/>
  <c r="AG23" i="55"/>
  <c r="AF22" i="55"/>
  <c r="AG22" i="55"/>
  <c r="AF21" i="55"/>
  <c r="AG21" i="55"/>
  <c r="AF20" i="55"/>
  <c r="AG20" i="55"/>
  <c r="AF19" i="55"/>
  <c r="AG19" i="55"/>
  <c r="AF18" i="55"/>
  <c r="AG18" i="55"/>
  <c r="AF17" i="55"/>
  <c r="AG17" i="55"/>
  <c r="AF16" i="55"/>
  <c r="AG16" i="55"/>
  <c r="AF15" i="55"/>
  <c r="AG15" i="55"/>
  <c r="AF14" i="55"/>
  <c r="AG14" i="55"/>
  <c r="AF13" i="55"/>
  <c r="AG13" i="55"/>
  <c r="AF12" i="55"/>
  <c r="AG12" i="55"/>
  <c r="AF11" i="55"/>
  <c r="AG11" i="55"/>
  <c r="AF10" i="55"/>
  <c r="AG10" i="55"/>
  <c r="AF9" i="55"/>
  <c r="AG9" i="55"/>
  <c r="AF8" i="55"/>
  <c r="AG8" i="55"/>
  <c r="AD52" i="55"/>
  <c r="AE52" i="55"/>
  <c r="AD51" i="55"/>
  <c r="AE51" i="55"/>
  <c r="AD50" i="55"/>
  <c r="AE50" i="55"/>
  <c r="AD49" i="55"/>
  <c r="AE49" i="55"/>
  <c r="AD48" i="55"/>
  <c r="AE48" i="55"/>
  <c r="AD47" i="55"/>
  <c r="AE47" i="55"/>
  <c r="AD46" i="55"/>
  <c r="AE46" i="55"/>
  <c r="AD45" i="55"/>
  <c r="AE45" i="55"/>
  <c r="AD44" i="55"/>
  <c r="AE44" i="55"/>
  <c r="AD43" i="55"/>
  <c r="AE43" i="55"/>
  <c r="AD42" i="55"/>
  <c r="AE42" i="55"/>
  <c r="AD41" i="55"/>
  <c r="AE41" i="55"/>
  <c r="AD40" i="55"/>
  <c r="AE40" i="55"/>
  <c r="AD39" i="55"/>
  <c r="AE39" i="55"/>
  <c r="AD38" i="55"/>
  <c r="AE38" i="55"/>
  <c r="AD37" i="55"/>
  <c r="AE37" i="55"/>
  <c r="AD36" i="55"/>
  <c r="AE36" i="55"/>
  <c r="AD35" i="55"/>
  <c r="AE35" i="55"/>
  <c r="AD34" i="55"/>
  <c r="AE34" i="55"/>
  <c r="AD33" i="55"/>
  <c r="AE33" i="55"/>
  <c r="AD32" i="55"/>
  <c r="AE32" i="55"/>
  <c r="AD31" i="55"/>
  <c r="AE31" i="55"/>
  <c r="AD30" i="55"/>
  <c r="AE30" i="55"/>
  <c r="AD29" i="55"/>
  <c r="AE29" i="55"/>
  <c r="AD28" i="55"/>
  <c r="AE28" i="55"/>
  <c r="AD27" i="55"/>
  <c r="AE27" i="55"/>
  <c r="AD26" i="55"/>
  <c r="AE26" i="55"/>
  <c r="AD25" i="55"/>
  <c r="AE25" i="55"/>
  <c r="AD24" i="55"/>
  <c r="AE24" i="55"/>
  <c r="AD23" i="55"/>
  <c r="AE23" i="55"/>
  <c r="AD22" i="55"/>
  <c r="AE22" i="55"/>
  <c r="AD21" i="55"/>
  <c r="AE21" i="55"/>
  <c r="AD20" i="55"/>
  <c r="AE20" i="55"/>
  <c r="AD19" i="55"/>
  <c r="AE19" i="55"/>
  <c r="AD18" i="55"/>
  <c r="AE18" i="55"/>
  <c r="AD17" i="55"/>
  <c r="AE17" i="55"/>
  <c r="AD16" i="55"/>
  <c r="AE16" i="55"/>
  <c r="AD15" i="55"/>
  <c r="AE15" i="55"/>
  <c r="AD14" i="55"/>
  <c r="AE14" i="55"/>
  <c r="AD13" i="55"/>
  <c r="AE13" i="55"/>
  <c r="AD12" i="55"/>
  <c r="AE12" i="55"/>
  <c r="AD11" i="55"/>
  <c r="AE11" i="55"/>
  <c r="AD10" i="55"/>
  <c r="AE10" i="55"/>
  <c r="AD9" i="55"/>
  <c r="AE9" i="55"/>
  <c r="AD8" i="55"/>
  <c r="AE8" i="55"/>
  <c r="AB52" i="55"/>
  <c r="AC52" i="55"/>
  <c r="AB51" i="55"/>
  <c r="AC51" i="55"/>
  <c r="AB50" i="55"/>
  <c r="AC50" i="55"/>
  <c r="AB49" i="55"/>
  <c r="AC49" i="55"/>
  <c r="AB48" i="55"/>
  <c r="AC48" i="55"/>
  <c r="AB47" i="55"/>
  <c r="AC47" i="55"/>
  <c r="AB46" i="55"/>
  <c r="AC46" i="55"/>
  <c r="AB45" i="55"/>
  <c r="AC45" i="55"/>
  <c r="AB44" i="55"/>
  <c r="AC44" i="55"/>
  <c r="AB43" i="55"/>
  <c r="AC43" i="55"/>
  <c r="AB42" i="55"/>
  <c r="AC42" i="55"/>
  <c r="AB41" i="55"/>
  <c r="AC41" i="55"/>
  <c r="AB40" i="55"/>
  <c r="AC40" i="55"/>
  <c r="AB39" i="55"/>
  <c r="AC39" i="55"/>
  <c r="AB38" i="55"/>
  <c r="AC38" i="55"/>
  <c r="AB37" i="55"/>
  <c r="AC37" i="55"/>
  <c r="AB36" i="55"/>
  <c r="AC36" i="55"/>
  <c r="AB35" i="55"/>
  <c r="AC35" i="55"/>
  <c r="AB34" i="55"/>
  <c r="AC34" i="55"/>
  <c r="AB33" i="55"/>
  <c r="AC33" i="55"/>
  <c r="AB32" i="55"/>
  <c r="AC32" i="55"/>
  <c r="AB31" i="55"/>
  <c r="AC31" i="55"/>
  <c r="AB30" i="55"/>
  <c r="AC30" i="55"/>
  <c r="AB29" i="55"/>
  <c r="AC29" i="55"/>
  <c r="AB28" i="55"/>
  <c r="AC28" i="55"/>
  <c r="AB27" i="55"/>
  <c r="AC27" i="55"/>
  <c r="AB26" i="55"/>
  <c r="AC26" i="55"/>
  <c r="AB25" i="55"/>
  <c r="AC25" i="55"/>
  <c r="AB24" i="55"/>
  <c r="AC24" i="55"/>
  <c r="AB23" i="55"/>
  <c r="AC23" i="55"/>
  <c r="AB22" i="55"/>
  <c r="AC22" i="55"/>
  <c r="AB21" i="55"/>
  <c r="AC21" i="55"/>
  <c r="AB20" i="55"/>
  <c r="AC20" i="55"/>
  <c r="AB19" i="55"/>
  <c r="AC19" i="55"/>
  <c r="AB18" i="55"/>
  <c r="AC18" i="55"/>
  <c r="AB17" i="55"/>
  <c r="AC17" i="55"/>
  <c r="AB16" i="55"/>
  <c r="AC16" i="55"/>
  <c r="AB15" i="55"/>
  <c r="AC15" i="55"/>
  <c r="AB14" i="55"/>
  <c r="AC14" i="55"/>
  <c r="AB13" i="55"/>
  <c r="AC13" i="55"/>
  <c r="AB12" i="55"/>
  <c r="AC12" i="55"/>
  <c r="AB11" i="55"/>
  <c r="AC11" i="55"/>
  <c r="AB10" i="55"/>
  <c r="AC10" i="55"/>
  <c r="AB9" i="55"/>
  <c r="AC9" i="55"/>
  <c r="AB8" i="55"/>
  <c r="AC8" i="55"/>
  <c r="BS7" i="73"/>
  <c r="BB3" i="73"/>
  <c r="X3" i="73"/>
  <c r="BN7" i="72"/>
  <c r="BJ7" i="72"/>
  <c r="BP7" i="72" s="1"/>
  <c r="BR7" i="72" s="1"/>
  <c r="AH7" i="72"/>
  <c r="AJ7" i="72" s="1"/>
  <c r="BQ7" i="72" s="1"/>
  <c r="BL7" i="72"/>
  <c r="BB4" i="72"/>
  <c r="X4" i="72"/>
  <c r="BB3" i="72"/>
  <c r="X3" i="72"/>
  <c r="BN7" i="71"/>
  <c r="BJ7" i="71"/>
  <c r="BP7" i="71" s="1"/>
  <c r="BR7" i="71" s="1"/>
  <c r="AH7" i="71"/>
  <c r="AJ7" i="71" s="1"/>
  <c r="BQ7" i="71" s="1"/>
  <c r="BL7" i="71"/>
  <c r="BB4" i="71"/>
  <c r="X4" i="71"/>
  <c r="BB3" i="71"/>
  <c r="X3" i="71"/>
  <c r="BJ7" i="70"/>
  <c r="BP7" i="70" s="1"/>
  <c r="BR7" i="70" s="1"/>
  <c r="AH7" i="70"/>
  <c r="AJ7" i="70" s="1"/>
  <c r="BQ7" i="70" s="1"/>
  <c r="BN7" i="70"/>
  <c r="BL7" i="70"/>
  <c r="BB4" i="70"/>
  <c r="X4" i="70"/>
  <c r="BB3" i="70"/>
  <c r="X3" i="70"/>
  <c r="BN7" i="69"/>
  <c r="BJ7" i="69"/>
  <c r="BP7" i="69" s="1"/>
  <c r="BR7" i="69" s="1"/>
  <c r="AH7" i="69"/>
  <c r="AJ7" i="69" s="1"/>
  <c r="BQ7" i="69" s="1"/>
  <c r="BL7" i="69"/>
  <c r="BB4" i="69"/>
  <c r="X4" i="69"/>
  <c r="BB3" i="69"/>
  <c r="X3" i="69"/>
  <c r="BN7" i="68"/>
  <c r="BJ7" i="68"/>
  <c r="BP7" i="68" s="1"/>
  <c r="BR7" i="68" s="1"/>
  <c r="AH7" i="68"/>
  <c r="AJ7" i="68" s="1"/>
  <c r="BQ7" i="68" s="1"/>
  <c r="BL7" i="68"/>
  <c r="BB4" i="68"/>
  <c r="X4" i="68"/>
  <c r="BS7" i="71" l="1"/>
  <c r="BS7" i="69"/>
  <c r="BS7" i="70"/>
  <c r="BS7" i="72"/>
  <c r="BS7" i="68"/>
  <c r="BB3" i="68"/>
  <c r="X3" i="68"/>
  <c r="BJ7" i="67"/>
  <c r="BP7" i="67" s="1"/>
  <c r="BR7" i="67" s="1"/>
  <c r="AH7" i="67"/>
  <c r="AJ7" i="67" s="1"/>
  <c r="BQ7" i="67" s="1"/>
  <c r="BN7" i="67"/>
  <c r="BL7" i="67"/>
  <c r="BB4" i="67"/>
  <c r="X4" i="67"/>
  <c r="BB3" i="67"/>
  <c r="X3" i="67"/>
  <c r="BJ7" i="66"/>
  <c r="BP7" i="66" s="1"/>
  <c r="BR7" i="66" s="1"/>
  <c r="AH7" i="66"/>
  <c r="AJ7" i="66" s="1"/>
  <c r="BQ7" i="66" s="1"/>
  <c r="BN7" i="66"/>
  <c r="BL7" i="66"/>
  <c r="BB4" i="66"/>
  <c r="X4" i="66"/>
  <c r="BB3" i="66"/>
  <c r="X3" i="66"/>
  <c r="BJ7" i="65"/>
  <c r="BP7" i="65" s="1"/>
  <c r="BR7" i="65" s="1"/>
  <c r="AH7" i="65"/>
  <c r="AJ7" i="65" s="1"/>
  <c r="BQ7" i="65" s="1"/>
  <c r="BN7" i="65"/>
  <c r="BL7" i="65"/>
  <c r="BB4" i="65"/>
  <c r="X4" i="65"/>
  <c r="BS7" i="67" l="1"/>
  <c r="BS7" i="66"/>
  <c r="BS7" i="65"/>
  <c r="BB3" i="65"/>
  <c r="X3" i="65"/>
  <c r="BN7" i="64"/>
  <c r="BJ7" i="64"/>
  <c r="BP7" i="64" s="1"/>
  <c r="BR7" i="64" s="1"/>
  <c r="AH7" i="64"/>
  <c r="AJ7" i="64" s="1"/>
  <c r="BQ7" i="64" s="1"/>
  <c r="BL7" i="64"/>
  <c r="BB4" i="64"/>
  <c r="X4" i="64"/>
  <c r="BB3" i="64"/>
  <c r="X3" i="64"/>
  <c r="BL7" i="63"/>
  <c r="BJ7" i="63"/>
  <c r="BP7" i="63" s="1"/>
  <c r="BR7" i="63" s="1"/>
  <c r="AH7" i="63"/>
  <c r="AJ7" i="63" s="1"/>
  <c r="BQ7" i="63" s="1"/>
  <c r="BN7" i="63"/>
  <c r="BB4" i="63"/>
  <c r="X4" i="63"/>
  <c r="BS7" i="64" l="1"/>
  <c r="BS7" i="63"/>
  <c r="BB3" i="63"/>
  <c r="X3" i="63"/>
  <c r="BL7" i="62"/>
  <c r="BJ7" i="62"/>
  <c r="BP7" i="62" s="1"/>
  <c r="BR7" i="62" s="1"/>
  <c r="AH7" i="62"/>
  <c r="AJ7" i="62" s="1"/>
  <c r="BQ7" i="62" s="1"/>
  <c r="BN7" i="62"/>
  <c r="BB4" i="62"/>
  <c r="X4" i="62"/>
  <c r="BB3" i="62"/>
  <c r="X3" i="62"/>
  <c r="BJ7" i="61"/>
  <c r="BP7" i="61" s="1"/>
  <c r="BR7" i="61" s="1"/>
  <c r="AH7" i="61"/>
  <c r="AJ7" i="61" s="1"/>
  <c r="BQ7" i="61" s="1"/>
  <c r="BN7" i="61"/>
  <c r="BL7" i="61"/>
  <c r="BB4" i="61"/>
  <c r="X4" i="61"/>
  <c r="BB3" i="61"/>
  <c r="X3" i="61"/>
  <c r="BJ7" i="60"/>
  <c r="BP7" i="60" s="1"/>
  <c r="BR7" i="60" s="1"/>
  <c r="AH7" i="60"/>
  <c r="AJ7" i="60" s="1"/>
  <c r="BQ7" i="60" s="1"/>
  <c r="BN7" i="60"/>
  <c r="BL7" i="60"/>
  <c r="BB4" i="60"/>
  <c r="X4" i="60"/>
  <c r="BS7" i="62" l="1"/>
  <c r="BS7" i="61"/>
  <c r="BS7" i="60"/>
  <c r="BB3" i="60"/>
  <c r="X3" i="60"/>
  <c r="BJ7" i="59"/>
  <c r="BP7" i="59" s="1"/>
  <c r="BR7" i="59" s="1"/>
  <c r="AH7" i="59"/>
  <c r="AJ7" i="59" s="1"/>
  <c r="BQ7" i="59" s="1"/>
  <c r="BN7" i="59"/>
  <c r="BL7" i="59"/>
  <c r="BB4" i="59"/>
  <c r="X4" i="59"/>
  <c r="BB3" i="59"/>
  <c r="X3" i="59"/>
  <c r="BL7" i="58"/>
  <c r="BJ7" i="58"/>
  <c r="BP7" i="58" s="1"/>
  <c r="BR7" i="58" s="1"/>
  <c r="AH7" i="58"/>
  <c r="AJ7" i="58" s="1"/>
  <c r="BQ7" i="58" s="1"/>
  <c r="BN7" i="58"/>
  <c r="BB4" i="58"/>
  <c r="X4" i="58"/>
  <c r="BB3" i="58"/>
  <c r="X3" i="58"/>
  <c r="D2" i="55"/>
  <c r="D3" i="55"/>
  <c r="D4" i="55"/>
  <c r="U4" i="55" s="1"/>
  <c r="BB4" i="13"/>
  <c r="BB3" i="13"/>
  <c r="EY5" i="4"/>
  <c r="BS7" i="59" l="1"/>
  <c r="BS7" i="58"/>
  <c r="AL4" i="55"/>
  <c r="BN7" i="13"/>
  <c r="BL7" i="13" l="1"/>
  <c r="EY5" i="12" l="1"/>
  <c r="J5" i="15" s="1"/>
  <c r="E52" i="21"/>
  <c r="G49" i="21"/>
  <c r="E49" i="21"/>
  <c r="C49" i="21"/>
  <c r="G48" i="21"/>
  <c r="E48" i="21"/>
  <c r="C48" i="21"/>
  <c r="G47" i="21" l="1"/>
  <c r="E47" i="21"/>
  <c r="C47" i="21"/>
  <c r="G46" i="21"/>
  <c r="E46" i="21"/>
  <c r="C46" i="21"/>
  <c r="H39" i="21"/>
  <c r="G39" i="21"/>
  <c r="E39" i="21"/>
  <c r="D39" i="21"/>
  <c r="H38" i="21"/>
  <c r="G38" i="21"/>
  <c r="E38" i="21"/>
  <c r="D38" i="21"/>
  <c r="H37" i="21"/>
  <c r="G37" i="21"/>
  <c r="E37" i="21"/>
  <c r="D37" i="21"/>
  <c r="H36" i="21"/>
  <c r="G36" i="21"/>
  <c r="E36" i="21"/>
  <c r="D36" i="21"/>
  <c r="C4" i="19"/>
  <c r="B3" i="18"/>
  <c r="C5" i="22"/>
  <c r="C4" i="22"/>
  <c r="C5" i="19"/>
  <c r="W7" i="14" l="1"/>
  <c r="T7" i="14"/>
  <c r="Q7" i="14"/>
  <c r="M7" i="14"/>
  <c r="R7" i="6" l="1"/>
  <c r="R6" i="6"/>
  <c r="BJ7" i="13" l="1"/>
  <c r="BP7" i="13" s="1"/>
  <c r="AH7" i="13" l="1"/>
  <c r="AJ7" i="13" s="1"/>
  <c r="X4" i="13"/>
  <c r="X3" i="13"/>
  <c r="C41" i="55"/>
  <c r="B38" i="55"/>
  <c r="C19" i="55"/>
  <c r="B11" i="55"/>
  <c r="C33" i="55"/>
  <c r="B46" i="55"/>
  <c r="C44" i="55"/>
  <c r="B23" i="55"/>
  <c r="C49" i="55"/>
  <c r="C38" i="55"/>
  <c r="B49" i="55"/>
  <c r="B52" i="55"/>
  <c r="B8" i="55"/>
  <c r="B31" i="55"/>
  <c r="B20" i="55"/>
  <c r="C36" i="55"/>
  <c r="C45" i="55"/>
  <c r="B17" i="55"/>
  <c r="B51" i="55"/>
  <c r="B25" i="55"/>
  <c r="B48" i="55"/>
  <c r="B40" i="55"/>
  <c r="B9" i="55"/>
  <c r="B27" i="55"/>
  <c r="B50" i="55"/>
  <c r="C11" i="55"/>
  <c r="C15" i="55"/>
  <c r="B45" i="55"/>
  <c r="C10" i="55"/>
  <c r="C20" i="55"/>
  <c r="C25" i="55"/>
  <c r="C14" i="55"/>
  <c r="B13" i="55"/>
  <c r="B14" i="55"/>
  <c r="B29" i="55"/>
  <c r="B15" i="55"/>
  <c r="C26" i="55"/>
  <c r="C39" i="55"/>
  <c r="C21" i="55"/>
  <c r="C32" i="55"/>
  <c r="B10" i="55"/>
  <c r="B37" i="55"/>
  <c r="C13" i="55"/>
  <c r="B24" i="55"/>
  <c r="C46" i="55"/>
  <c r="C30" i="55"/>
  <c r="B32" i="55"/>
  <c r="C12" i="55"/>
  <c r="B43" i="55"/>
  <c r="C9" i="55"/>
  <c r="B28" i="55"/>
  <c r="C31" i="55"/>
  <c r="C47" i="55"/>
  <c r="B12" i="55"/>
  <c r="B18" i="55"/>
  <c r="C40" i="55"/>
  <c r="C51" i="55"/>
  <c r="B16" i="55"/>
  <c r="C35" i="55"/>
  <c r="C27" i="55"/>
  <c r="B35" i="55"/>
  <c r="B42" i="55"/>
  <c r="B22" i="55"/>
  <c r="B21" i="55"/>
  <c r="C23" i="55"/>
  <c r="C50" i="55"/>
  <c r="B39" i="55"/>
  <c r="C18" i="55"/>
  <c r="B47" i="55"/>
  <c r="C43" i="55"/>
  <c r="B44" i="55"/>
  <c r="C8" i="55"/>
  <c r="C28" i="55"/>
  <c r="B33" i="55"/>
  <c r="C37" i="55"/>
  <c r="B19" i="55"/>
  <c r="B34" i="55"/>
  <c r="C34" i="55"/>
  <c r="B30" i="55"/>
  <c r="C24" i="55"/>
  <c r="B41" i="55"/>
  <c r="C17" i="55"/>
  <c r="C22" i="55"/>
  <c r="C52" i="55"/>
  <c r="C29" i="55"/>
  <c r="C42" i="55"/>
  <c r="B36" i="55"/>
  <c r="C48" i="55"/>
  <c r="C16" i="55"/>
  <c r="B26" i="55"/>
  <c r="AJ8" i="55" l="1"/>
  <c r="S8" i="55"/>
  <c r="AJ11" i="55"/>
  <c r="S11" i="55"/>
  <c r="T9" i="55"/>
  <c r="S9" i="55"/>
  <c r="AJ9" i="55"/>
  <c r="T10" i="55"/>
  <c r="T8" i="55"/>
  <c r="AJ10" i="55"/>
  <c r="S10" i="55"/>
  <c r="T11" i="55"/>
  <c r="AJ12" i="55"/>
  <c r="S12" i="55"/>
  <c r="T12" i="55"/>
  <c r="AJ13" i="55"/>
  <c r="S13" i="55"/>
  <c r="T13" i="55"/>
  <c r="AJ14" i="55"/>
  <c r="S14" i="55"/>
  <c r="T14" i="55"/>
  <c r="AJ15" i="55"/>
  <c r="S15" i="55"/>
  <c r="T15" i="55"/>
  <c r="AJ16" i="55"/>
  <c r="S16" i="55"/>
  <c r="T16" i="55"/>
  <c r="AJ17" i="55"/>
  <c r="S17" i="55"/>
  <c r="T17" i="55"/>
  <c r="AJ18" i="55"/>
  <c r="S18" i="55"/>
  <c r="T18" i="55"/>
  <c r="AJ19" i="55"/>
  <c r="S19" i="55"/>
  <c r="D19" i="55"/>
  <c r="T19" i="55"/>
  <c r="AJ20" i="55"/>
  <c r="S20" i="55"/>
  <c r="D20" i="55"/>
  <c r="T20" i="55"/>
  <c r="AJ21" i="55"/>
  <c r="S21" i="55"/>
  <c r="D21" i="55"/>
  <c r="T21" i="55"/>
  <c r="AJ22" i="55"/>
  <c r="S22" i="55"/>
  <c r="D22" i="55"/>
  <c r="T22" i="55"/>
  <c r="AJ23" i="55"/>
  <c r="S23" i="55"/>
  <c r="D23" i="55"/>
  <c r="T23" i="55"/>
  <c r="AJ24" i="55"/>
  <c r="S24" i="55"/>
  <c r="D24" i="55"/>
  <c r="T24" i="55"/>
  <c r="AJ25" i="55"/>
  <c r="S25" i="55"/>
  <c r="T25" i="55"/>
  <c r="D25" i="55"/>
  <c r="AJ26" i="55"/>
  <c r="S26" i="55"/>
  <c r="D26" i="55"/>
  <c r="T26" i="55"/>
  <c r="AJ27" i="55"/>
  <c r="S27" i="55"/>
  <c r="D27" i="55"/>
  <c r="T27" i="55"/>
  <c r="AJ28" i="55"/>
  <c r="S28" i="55"/>
  <c r="D28" i="55"/>
  <c r="T28" i="55"/>
  <c r="AJ29" i="55"/>
  <c r="S29" i="55"/>
  <c r="D29" i="55"/>
  <c r="T29" i="55"/>
  <c r="AJ30" i="55"/>
  <c r="S30" i="55"/>
  <c r="T30" i="55"/>
  <c r="D30" i="55"/>
  <c r="AJ31" i="55"/>
  <c r="S31" i="55"/>
  <c r="D31" i="55"/>
  <c r="T31" i="55"/>
  <c r="AJ32" i="55"/>
  <c r="S32" i="55"/>
  <c r="D32" i="55"/>
  <c r="T32" i="55"/>
  <c r="AJ33" i="55"/>
  <c r="S33" i="55"/>
  <c r="D33" i="55"/>
  <c r="T33" i="55"/>
  <c r="AJ34" i="55"/>
  <c r="S34" i="55"/>
  <c r="D34" i="55"/>
  <c r="T34" i="55"/>
  <c r="AJ35" i="55"/>
  <c r="S35" i="55"/>
  <c r="D35" i="55"/>
  <c r="T35" i="55"/>
  <c r="AJ36" i="55"/>
  <c r="S36" i="55"/>
  <c r="D36" i="55"/>
  <c r="T36" i="55"/>
  <c r="AJ37" i="55"/>
  <c r="S37" i="55"/>
  <c r="D37" i="55"/>
  <c r="T37" i="55"/>
  <c r="AJ38" i="55"/>
  <c r="S38" i="55"/>
  <c r="D38" i="55"/>
  <c r="T38" i="55"/>
  <c r="AJ39" i="55"/>
  <c r="S39" i="55"/>
  <c r="D39" i="55"/>
  <c r="T39" i="55"/>
  <c r="AJ40" i="55"/>
  <c r="S40" i="55"/>
  <c r="T40" i="55"/>
  <c r="D40" i="55"/>
  <c r="AJ41" i="55"/>
  <c r="S41" i="55"/>
  <c r="D41" i="55"/>
  <c r="T41" i="55"/>
  <c r="AJ42" i="55"/>
  <c r="S42" i="55"/>
  <c r="D42" i="55"/>
  <c r="T42" i="55"/>
  <c r="AJ43" i="55"/>
  <c r="S43" i="55"/>
  <c r="D43" i="55"/>
  <c r="T43" i="55"/>
  <c r="AJ44" i="55"/>
  <c r="S44" i="55"/>
  <c r="D44" i="55"/>
  <c r="T44" i="55"/>
  <c r="AJ45" i="55"/>
  <c r="S45" i="55"/>
  <c r="D45" i="55"/>
  <c r="T45" i="55"/>
  <c r="AJ46" i="55"/>
  <c r="S46" i="55"/>
  <c r="T46" i="55"/>
  <c r="D46" i="55"/>
  <c r="AJ47" i="55"/>
  <c r="S47" i="55"/>
  <c r="D47" i="55"/>
  <c r="T47" i="55"/>
  <c r="AJ48" i="55"/>
  <c r="S48" i="55"/>
  <c r="D48" i="55"/>
  <c r="T48" i="55"/>
  <c r="AJ49" i="55"/>
  <c r="S49" i="55"/>
  <c r="T49" i="55"/>
  <c r="D49" i="55"/>
  <c r="AJ50" i="55"/>
  <c r="S50" i="55"/>
  <c r="D50" i="55"/>
  <c r="T50" i="55"/>
  <c r="AJ51" i="55"/>
  <c r="S51" i="55"/>
  <c r="D51" i="55"/>
  <c r="T51" i="55"/>
  <c r="AJ52" i="55"/>
  <c r="S52" i="55"/>
  <c r="T52" i="55"/>
  <c r="D52" i="55"/>
  <c r="U3" i="55"/>
  <c r="AL3" i="55" s="1"/>
  <c r="U2" i="55"/>
  <c r="AL2" i="55" s="1"/>
  <c r="D8" i="55"/>
  <c r="D9" i="55"/>
  <c r="D11" i="55"/>
  <c r="D17" i="55"/>
  <c r="D14" i="55"/>
  <c r="D10" i="55"/>
  <c r="D15" i="55"/>
  <c r="D12" i="55"/>
  <c r="D13" i="55"/>
  <c r="D16" i="55"/>
  <c r="D18" i="55"/>
  <c r="U11" i="55" l="1"/>
  <c r="U8" i="55"/>
  <c r="U10" i="55"/>
  <c r="U9" i="55"/>
  <c r="B17" i="4"/>
  <c r="B14" i="4"/>
  <c r="B30" i="4"/>
  <c r="C31" i="4"/>
  <c r="B34" i="4"/>
  <c r="B44" i="4"/>
  <c r="B32" i="4"/>
  <c r="C9" i="4"/>
  <c r="B35" i="4"/>
  <c r="B16" i="4"/>
  <c r="C51" i="4"/>
  <c r="C40" i="4"/>
  <c r="B18" i="4"/>
  <c r="C50" i="4"/>
  <c r="B37" i="4"/>
  <c r="B48" i="4"/>
  <c r="C12" i="4"/>
  <c r="B45" i="4"/>
  <c r="C26" i="4"/>
  <c r="B23" i="4"/>
  <c r="C52" i="4"/>
  <c r="B22" i="4"/>
  <c r="C15" i="4"/>
  <c r="C24" i="4"/>
  <c r="C47" i="4"/>
  <c r="B24" i="4"/>
  <c r="B42" i="4"/>
  <c r="C19" i="4"/>
  <c r="B49" i="4"/>
  <c r="B41" i="4"/>
  <c r="B20" i="4"/>
  <c r="C17" i="4"/>
  <c r="B50" i="4"/>
  <c r="C39" i="4"/>
  <c r="C14" i="4"/>
  <c r="B28" i="4"/>
  <c r="C49" i="4"/>
  <c r="C21" i="4"/>
  <c r="C22" i="4"/>
  <c r="C32" i="4"/>
  <c r="C30" i="4"/>
  <c r="C44" i="4"/>
  <c r="C46" i="4"/>
  <c r="C37" i="4"/>
  <c r="C8" i="4"/>
  <c r="C13" i="4"/>
  <c r="B38" i="4"/>
  <c r="C23" i="4"/>
  <c r="B29" i="4"/>
  <c r="C16" i="4"/>
  <c r="C11" i="4"/>
  <c r="C27" i="4"/>
  <c r="C10" i="4"/>
  <c r="B40" i="4"/>
  <c r="B25" i="4"/>
  <c r="C18" i="4"/>
  <c r="C20" i="4"/>
  <c r="B46" i="4"/>
  <c r="B26" i="4"/>
  <c r="B33" i="4"/>
  <c r="C34" i="4"/>
  <c r="C36" i="4"/>
  <c r="B47" i="4"/>
  <c r="B10" i="4"/>
  <c r="B36" i="4"/>
  <c r="C35" i="4"/>
  <c r="C45" i="4"/>
  <c r="B15" i="4"/>
  <c r="C43" i="4"/>
  <c r="B8" i="4"/>
  <c r="B43" i="4"/>
  <c r="B51" i="4"/>
  <c r="B39" i="4"/>
  <c r="B19" i="4"/>
  <c r="C29" i="4"/>
  <c r="B9" i="4"/>
  <c r="B13" i="4"/>
  <c r="C33" i="4"/>
  <c r="B31" i="4"/>
  <c r="C48" i="4"/>
  <c r="B11" i="4"/>
  <c r="B52" i="4"/>
  <c r="C41" i="4"/>
  <c r="B21" i="4"/>
  <c r="C42" i="4"/>
  <c r="C25" i="4"/>
  <c r="B12" i="4"/>
  <c r="C28" i="4"/>
  <c r="B27" i="4"/>
  <c r="C38" i="4"/>
  <c r="AL10" i="55" l="1"/>
  <c r="AK10" i="55" s="1"/>
  <c r="AL9" i="55"/>
  <c r="AK9" i="55" s="1"/>
  <c r="AL11" i="55"/>
  <c r="AK11" i="55" s="1"/>
  <c r="AL8" i="55"/>
  <c r="AK8" i="55" s="1"/>
  <c r="C35" i="74"/>
  <c r="B8" i="74"/>
  <c r="C22" i="74"/>
  <c r="C47" i="74"/>
  <c r="C50" i="74"/>
  <c r="C14" i="74"/>
  <c r="C39" i="74"/>
  <c r="C42" i="74"/>
  <c r="C37" i="74"/>
  <c r="B16" i="74"/>
  <c r="C51" i="74"/>
  <c r="B45" i="74"/>
  <c r="C38" i="74"/>
  <c r="B29" i="74"/>
  <c r="B23" i="74"/>
  <c r="C10" i="74"/>
  <c r="B28" i="74"/>
  <c r="C21" i="74"/>
  <c r="C11" i="74"/>
  <c r="B9" i="74"/>
  <c r="B33" i="74"/>
  <c r="C23" i="74"/>
  <c r="C18" i="74"/>
  <c r="C45" i="74"/>
  <c r="C15" i="74"/>
  <c r="B19" i="74"/>
  <c r="C17" i="74"/>
  <c r="B52" i="74"/>
  <c r="C13" i="74"/>
  <c r="B35" i="74"/>
  <c r="B32" i="74"/>
  <c r="C19" i="74"/>
  <c r="B34" i="74"/>
  <c r="B49" i="74"/>
  <c r="C31" i="74"/>
  <c r="C34" i="74"/>
  <c r="B40" i="74"/>
  <c r="C49" i="74"/>
  <c r="B20" i="74"/>
  <c r="B18" i="74"/>
  <c r="C40" i="74"/>
  <c r="C33" i="74"/>
  <c r="B30" i="74"/>
  <c r="C52" i="74"/>
  <c r="C46" i="74"/>
  <c r="C25" i="74"/>
  <c r="B22" i="74"/>
  <c r="C44" i="74"/>
  <c r="B27" i="74"/>
  <c r="B14" i="74"/>
  <c r="C36" i="74"/>
  <c r="B51" i="74"/>
  <c r="B15" i="74"/>
  <c r="B26" i="74"/>
  <c r="C48" i="74"/>
  <c r="C41" i="74"/>
  <c r="B42" i="74"/>
  <c r="B10" i="74"/>
  <c r="B48" i="74"/>
  <c r="C24" i="74"/>
  <c r="B12" i="74"/>
  <c r="B31" i="74"/>
  <c r="C8" i="74"/>
  <c r="B46" i="74"/>
  <c r="B38" i="74"/>
  <c r="C20" i="74"/>
  <c r="B13" i="74"/>
  <c r="C32" i="74"/>
  <c r="B39" i="74"/>
  <c r="B24" i="74"/>
  <c r="B43" i="74"/>
  <c r="C12" i="74"/>
  <c r="B11" i="74"/>
  <c r="B21" i="74"/>
  <c r="B47" i="74"/>
  <c r="B50" i="74"/>
  <c r="B36" i="74"/>
  <c r="C29" i="74"/>
  <c r="C16" i="74"/>
  <c r="C9" i="74"/>
  <c r="B37" i="74"/>
  <c r="C28" i="74"/>
  <c r="C26" i="74"/>
  <c r="C27" i="74"/>
  <c r="B41" i="74"/>
  <c r="B17" i="74"/>
  <c r="C43" i="74"/>
  <c r="B44" i="74"/>
  <c r="C30" i="74"/>
  <c r="B25" i="74"/>
  <c r="C35" i="73"/>
  <c r="B8" i="73"/>
  <c r="C22" i="73"/>
  <c r="C47" i="73"/>
  <c r="C50" i="73"/>
  <c r="C14" i="73"/>
  <c r="C39" i="73"/>
  <c r="C42" i="73"/>
  <c r="C37" i="73"/>
  <c r="B16" i="73"/>
  <c r="C51" i="73"/>
  <c r="B45" i="73"/>
  <c r="C38" i="73"/>
  <c r="B29" i="73"/>
  <c r="B23" i="73"/>
  <c r="C10" i="73"/>
  <c r="B28" i="73"/>
  <c r="C21" i="73"/>
  <c r="C11" i="73"/>
  <c r="B9" i="73"/>
  <c r="B33" i="73"/>
  <c r="C23" i="73"/>
  <c r="C18" i="73"/>
  <c r="C45" i="73"/>
  <c r="C15" i="73"/>
  <c r="B19" i="73"/>
  <c r="C17" i="73"/>
  <c r="B52" i="73"/>
  <c r="C13" i="73"/>
  <c r="B35" i="73"/>
  <c r="B32" i="73"/>
  <c r="C19" i="73"/>
  <c r="B34" i="73"/>
  <c r="B49" i="73"/>
  <c r="C31" i="73"/>
  <c r="C34" i="73"/>
  <c r="B40" i="73"/>
  <c r="C49" i="73"/>
  <c r="B20" i="73"/>
  <c r="B18" i="73"/>
  <c r="C40" i="73"/>
  <c r="C33" i="73"/>
  <c r="B30" i="73"/>
  <c r="C52" i="73"/>
  <c r="C46" i="73"/>
  <c r="C25" i="73"/>
  <c r="B22" i="73"/>
  <c r="C44" i="73"/>
  <c r="B27" i="73"/>
  <c r="B14" i="73"/>
  <c r="C36" i="73"/>
  <c r="B51" i="73"/>
  <c r="B15" i="73"/>
  <c r="B26" i="73"/>
  <c r="C48" i="73"/>
  <c r="C41" i="73"/>
  <c r="B42" i="73"/>
  <c r="B10" i="73"/>
  <c r="B48" i="73"/>
  <c r="C24" i="73"/>
  <c r="B12" i="73"/>
  <c r="B31" i="73"/>
  <c r="C8" i="73"/>
  <c r="B46" i="73"/>
  <c r="B38" i="73"/>
  <c r="C20" i="73"/>
  <c r="B13" i="73"/>
  <c r="C32" i="73"/>
  <c r="B39" i="73"/>
  <c r="B24" i="73"/>
  <c r="B43" i="73"/>
  <c r="C12" i="73"/>
  <c r="B11" i="73"/>
  <c r="B21" i="73"/>
  <c r="B47" i="73"/>
  <c r="B50" i="73"/>
  <c r="B36" i="73"/>
  <c r="C29" i="73"/>
  <c r="C16" i="73"/>
  <c r="C9" i="73"/>
  <c r="B37" i="73"/>
  <c r="C28" i="73"/>
  <c r="C26" i="73"/>
  <c r="C27" i="73"/>
  <c r="B41" i="73"/>
  <c r="B17" i="73"/>
  <c r="C43" i="73"/>
  <c r="B44" i="73"/>
  <c r="C30" i="73"/>
  <c r="B25" i="73"/>
  <c r="C35" i="72"/>
  <c r="B8" i="72"/>
  <c r="C22" i="72"/>
  <c r="C47" i="72"/>
  <c r="C50" i="72"/>
  <c r="C14" i="72"/>
  <c r="C39" i="72"/>
  <c r="C42" i="72"/>
  <c r="C37" i="72"/>
  <c r="B16" i="72"/>
  <c r="C51" i="72"/>
  <c r="B45" i="72"/>
  <c r="C38" i="72"/>
  <c r="B29" i="72"/>
  <c r="B23" i="72"/>
  <c r="C10" i="72"/>
  <c r="B28" i="72"/>
  <c r="C21" i="72"/>
  <c r="C11" i="72"/>
  <c r="B9" i="72"/>
  <c r="B33" i="72"/>
  <c r="C23" i="72"/>
  <c r="C18" i="72"/>
  <c r="C45" i="72"/>
  <c r="C15" i="72"/>
  <c r="B19" i="72"/>
  <c r="C17" i="72"/>
  <c r="B52" i="72"/>
  <c r="C13" i="72"/>
  <c r="B35" i="72"/>
  <c r="B32" i="72"/>
  <c r="C19" i="72"/>
  <c r="B34" i="72"/>
  <c r="B49" i="72"/>
  <c r="C31" i="72"/>
  <c r="C34" i="72"/>
  <c r="B40" i="72"/>
  <c r="C49" i="72"/>
  <c r="B20" i="72"/>
  <c r="B18" i="72"/>
  <c r="C40" i="72"/>
  <c r="C33" i="72"/>
  <c r="B30" i="72"/>
  <c r="C52" i="72"/>
  <c r="C46" i="72"/>
  <c r="C25" i="72"/>
  <c r="B22" i="72"/>
  <c r="C44" i="72"/>
  <c r="B27" i="72"/>
  <c r="B14" i="72"/>
  <c r="C36" i="72"/>
  <c r="B51" i="72"/>
  <c r="B15" i="72"/>
  <c r="B26" i="72"/>
  <c r="C48" i="72"/>
  <c r="C41" i="72"/>
  <c r="B42" i="72"/>
  <c r="B10" i="72"/>
  <c r="B48" i="72"/>
  <c r="C24" i="72"/>
  <c r="B12" i="72"/>
  <c r="B31" i="72"/>
  <c r="C8" i="72"/>
  <c r="B46" i="72"/>
  <c r="B38" i="72"/>
  <c r="C20" i="72"/>
  <c r="B13" i="72"/>
  <c r="C32" i="72"/>
  <c r="B39" i="72"/>
  <c r="B24" i="72"/>
  <c r="B43" i="72"/>
  <c r="C12" i="72"/>
  <c r="B11" i="72"/>
  <c r="B21" i="72"/>
  <c r="B47" i="72"/>
  <c r="B50" i="72"/>
  <c r="B36" i="72"/>
  <c r="C29" i="72"/>
  <c r="C16" i="72"/>
  <c r="C9" i="72"/>
  <c r="B37" i="72"/>
  <c r="C28" i="72"/>
  <c r="C26" i="72"/>
  <c r="C27" i="72"/>
  <c r="B41" i="72"/>
  <c r="B17" i="72"/>
  <c r="C43" i="72"/>
  <c r="B44" i="72"/>
  <c r="C30" i="72"/>
  <c r="B25" i="72"/>
  <c r="C35" i="71"/>
  <c r="B8" i="71"/>
  <c r="C22" i="71"/>
  <c r="C47" i="71"/>
  <c r="C50" i="71"/>
  <c r="C14" i="71"/>
  <c r="C39" i="71"/>
  <c r="C42" i="71"/>
  <c r="C37" i="71"/>
  <c r="B16" i="71"/>
  <c r="C51" i="71"/>
  <c r="B45" i="71"/>
  <c r="C38" i="71"/>
  <c r="B29" i="71"/>
  <c r="B23" i="71"/>
  <c r="C10" i="71"/>
  <c r="B28" i="71"/>
  <c r="C21" i="71"/>
  <c r="C11" i="71"/>
  <c r="B9" i="71"/>
  <c r="B33" i="71"/>
  <c r="C23" i="71"/>
  <c r="C18" i="71"/>
  <c r="C45" i="71"/>
  <c r="C15" i="71"/>
  <c r="B19" i="71"/>
  <c r="C17" i="71"/>
  <c r="B52" i="71"/>
  <c r="C13" i="71"/>
  <c r="B35" i="71"/>
  <c r="B32" i="71"/>
  <c r="C19" i="71"/>
  <c r="B34" i="71"/>
  <c r="B49" i="71"/>
  <c r="C31" i="71"/>
  <c r="C34" i="71"/>
  <c r="B40" i="71"/>
  <c r="C49" i="71"/>
  <c r="B20" i="71"/>
  <c r="B18" i="71"/>
  <c r="C40" i="71"/>
  <c r="C33" i="71"/>
  <c r="B30" i="71"/>
  <c r="C52" i="71"/>
  <c r="C46" i="71"/>
  <c r="C25" i="71"/>
  <c r="B22" i="71"/>
  <c r="C44" i="71"/>
  <c r="B27" i="71"/>
  <c r="B14" i="71"/>
  <c r="C36" i="71"/>
  <c r="B51" i="71"/>
  <c r="B15" i="71"/>
  <c r="B26" i="71"/>
  <c r="C48" i="71"/>
  <c r="C41" i="71"/>
  <c r="B42" i="71"/>
  <c r="B10" i="71"/>
  <c r="B48" i="71"/>
  <c r="C24" i="71"/>
  <c r="B12" i="71"/>
  <c r="B31" i="71"/>
  <c r="C8" i="71"/>
  <c r="B46" i="71"/>
  <c r="B38" i="71"/>
  <c r="C20" i="71"/>
  <c r="B13" i="71"/>
  <c r="C32" i="71"/>
  <c r="B39" i="71"/>
  <c r="B24" i="71"/>
  <c r="B43" i="71"/>
  <c r="C12" i="71"/>
  <c r="B11" i="71"/>
  <c r="B21" i="71"/>
  <c r="B47" i="71"/>
  <c r="B50" i="71"/>
  <c r="B36" i="71"/>
  <c r="C29" i="71"/>
  <c r="C16" i="71"/>
  <c r="C9" i="71"/>
  <c r="B37" i="71"/>
  <c r="C28" i="71"/>
  <c r="C26" i="71"/>
  <c r="C27" i="71"/>
  <c r="B41" i="71"/>
  <c r="B17" i="71"/>
  <c r="C43" i="71"/>
  <c r="B44" i="71"/>
  <c r="C30" i="71"/>
  <c r="B25" i="71"/>
  <c r="C35" i="70"/>
  <c r="B8" i="70"/>
  <c r="C22" i="70"/>
  <c r="C47" i="70"/>
  <c r="C50" i="70"/>
  <c r="C14" i="70"/>
  <c r="C39" i="70"/>
  <c r="C42" i="70"/>
  <c r="C37" i="70"/>
  <c r="B16" i="70"/>
  <c r="C51" i="70"/>
  <c r="B45" i="70"/>
  <c r="C38" i="70"/>
  <c r="B29" i="70"/>
  <c r="B23" i="70"/>
  <c r="C10" i="70"/>
  <c r="B28" i="70"/>
  <c r="C21" i="70"/>
  <c r="C11" i="70"/>
  <c r="B9" i="70"/>
  <c r="B33" i="70"/>
  <c r="C23" i="70"/>
  <c r="C18" i="70"/>
  <c r="C45" i="70"/>
  <c r="C15" i="70"/>
  <c r="B19" i="70"/>
  <c r="C17" i="70"/>
  <c r="B52" i="70"/>
  <c r="C13" i="70"/>
  <c r="B35" i="70"/>
  <c r="B32" i="70"/>
  <c r="C19" i="70"/>
  <c r="B34" i="70"/>
  <c r="B49" i="70"/>
  <c r="C31" i="70"/>
  <c r="C34" i="70"/>
  <c r="B40" i="70"/>
  <c r="C49" i="70"/>
  <c r="B20" i="70"/>
  <c r="B18" i="70"/>
  <c r="C40" i="70"/>
  <c r="C33" i="70"/>
  <c r="B30" i="70"/>
  <c r="C52" i="70"/>
  <c r="C46" i="70"/>
  <c r="C25" i="70"/>
  <c r="B22" i="70"/>
  <c r="C44" i="70"/>
  <c r="B27" i="70"/>
  <c r="B14" i="70"/>
  <c r="C36" i="70"/>
  <c r="B51" i="70"/>
  <c r="B15" i="70"/>
  <c r="B26" i="70"/>
  <c r="C48" i="70"/>
  <c r="C41" i="70"/>
  <c r="B42" i="70"/>
  <c r="B10" i="70"/>
  <c r="B48" i="70"/>
  <c r="C24" i="70"/>
  <c r="B12" i="70"/>
  <c r="B31" i="70"/>
  <c r="C8" i="70"/>
  <c r="B46" i="70"/>
  <c r="B38" i="70"/>
  <c r="C20" i="70"/>
  <c r="B13" i="70"/>
  <c r="C32" i="70"/>
  <c r="B39" i="70"/>
  <c r="B24" i="70"/>
  <c r="B43" i="70"/>
  <c r="C12" i="70"/>
  <c r="B11" i="70"/>
  <c r="B21" i="70"/>
  <c r="B47" i="70"/>
  <c r="B50" i="70"/>
  <c r="B36" i="70"/>
  <c r="C29" i="70"/>
  <c r="C16" i="70"/>
  <c r="C9" i="70"/>
  <c r="B37" i="70"/>
  <c r="C28" i="70"/>
  <c r="C26" i="70"/>
  <c r="C27" i="70"/>
  <c r="B41" i="70"/>
  <c r="B17" i="70"/>
  <c r="C43" i="70"/>
  <c r="B44" i="70"/>
  <c r="C30" i="70"/>
  <c r="B25" i="70"/>
  <c r="C35" i="69"/>
  <c r="B8" i="69"/>
  <c r="C22" i="69"/>
  <c r="C47" i="69"/>
  <c r="C50" i="69"/>
  <c r="C14" i="69"/>
  <c r="C39" i="69"/>
  <c r="C42" i="69"/>
  <c r="C37" i="69"/>
  <c r="B16" i="69"/>
  <c r="C51" i="69"/>
  <c r="B45" i="69"/>
  <c r="C38" i="69"/>
  <c r="B29" i="69"/>
  <c r="B23" i="69"/>
  <c r="C10" i="69"/>
  <c r="B28" i="69"/>
  <c r="C21" i="69"/>
  <c r="C11" i="69"/>
  <c r="B9" i="69"/>
  <c r="B33" i="69"/>
  <c r="C23" i="69"/>
  <c r="C18" i="69"/>
  <c r="C45" i="69"/>
  <c r="C15" i="69"/>
  <c r="B19" i="69"/>
  <c r="C17" i="69"/>
  <c r="B52" i="69"/>
  <c r="C13" i="69"/>
  <c r="B35" i="69"/>
  <c r="B32" i="69"/>
  <c r="C19" i="69"/>
  <c r="B34" i="69"/>
  <c r="B49" i="69"/>
  <c r="C31" i="69"/>
  <c r="C34" i="69"/>
  <c r="B40" i="69"/>
  <c r="C49" i="69"/>
  <c r="B20" i="69"/>
  <c r="B18" i="69"/>
  <c r="C40" i="69"/>
  <c r="C33" i="69"/>
  <c r="B30" i="69"/>
  <c r="C52" i="69"/>
  <c r="C46" i="69"/>
  <c r="C25" i="69"/>
  <c r="B22" i="69"/>
  <c r="C44" i="69"/>
  <c r="B27" i="69"/>
  <c r="B14" i="69"/>
  <c r="C36" i="69"/>
  <c r="B51" i="69"/>
  <c r="B15" i="69"/>
  <c r="B26" i="69"/>
  <c r="C48" i="69"/>
  <c r="C41" i="69"/>
  <c r="B42" i="69"/>
  <c r="B10" i="69"/>
  <c r="B48" i="69"/>
  <c r="C24" i="69"/>
  <c r="B12" i="69"/>
  <c r="B31" i="69"/>
  <c r="C8" i="69"/>
  <c r="B46" i="69"/>
  <c r="B38" i="69"/>
  <c r="C20" i="69"/>
  <c r="B13" i="69"/>
  <c r="C32" i="69"/>
  <c r="B39" i="69"/>
  <c r="B24" i="69"/>
  <c r="B43" i="69"/>
  <c r="C12" i="69"/>
  <c r="B11" i="69"/>
  <c r="B21" i="69"/>
  <c r="B47" i="69"/>
  <c r="B50" i="69"/>
  <c r="B36" i="69"/>
  <c r="C29" i="69"/>
  <c r="C16" i="69"/>
  <c r="C9" i="69"/>
  <c r="B37" i="69"/>
  <c r="C28" i="69"/>
  <c r="C26" i="69"/>
  <c r="C27" i="69"/>
  <c r="B41" i="69"/>
  <c r="B17" i="69"/>
  <c r="C43" i="69"/>
  <c r="B44" i="69"/>
  <c r="C30" i="69"/>
  <c r="B25" i="69"/>
  <c r="C35" i="68"/>
  <c r="B8" i="68"/>
  <c r="C22" i="68"/>
  <c r="C47" i="68"/>
  <c r="C50" i="68"/>
  <c r="C14" i="68"/>
  <c r="C39" i="68"/>
  <c r="C42" i="68"/>
  <c r="C37" i="68"/>
  <c r="B16" i="68"/>
  <c r="C51" i="68"/>
  <c r="B45" i="68"/>
  <c r="C38" i="68"/>
  <c r="B29" i="68"/>
  <c r="B23" i="68"/>
  <c r="C10" i="68"/>
  <c r="B28" i="68"/>
  <c r="C21" i="68"/>
  <c r="C11" i="68"/>
  <c r="B9" i="68"/>
  <c r="B33" i="68"/>
  <c r="C23" i="68"/>
  <c r="C18" i="68"/>
  <c r="C45" i="68"/>
  <c r="C15" i="68"/>
  <c r="B19" i="68"/>
  <c r="C17" i="68"/>
  <c r="B52" i="68"/>
  <c r="C13" i="68"/>
  <c r="B35" i="68"/>
  <c r="B32" i="68"/>
  <c r="C19" i="68"/>
  <c r="B34" i="68"/>
  <c r="B49" i="68"/>
  <c r="C31" i="68"/>
  <c r="C34" i="68"/>
  <c r="B40" i="68"/>
  <c r="C49" i="68"/>
  <c r="B20" i="68"/>
  <c r="B18" i="68"/>
  <c r="C40" i="68"/>
  <c r="C33" i="68"/>
  <c r="B30" i="68"/>
  <c r="C52" i="68"/>
  <c r="C46" i="68"/>
  <c r="C25" i="68"/>
  <c r="B22" i="68"/>
  <c r="C44" i="68"/>
  <c r="B27" i="68"/>
  <c r="B14" i="68"/>
  <c r="C36" i="68"/>
  <c r="B51" i="68"/>
  <c r="B15" i="68"/>
  <c r="B26" i="68"/>
  <c r="C48" i="68"/>
  <c r="C41" i="68"/>
  <c r="B42" i="68"/>
  <c r="B10" i="68"/>
  <c r="B48" i="68"/>
  <c r="C24" i="68"/>
  <c r="B12" i="68"/>
  <c r="B31" i="68"/>
  <c r="C8" i="68"/>
  <c r="B46" i="68"/>
  <c r="B38" i="68"/>
  <c r="C20" i="68"/>
  <c r="B13" i="68"/>
  <c r="C32" i="68"/>
  <c r="B39" i="68"/>
  <c r="B24" i="68"/>
  <c r="B43" i="68"/>
  <c r="C12" i="68"/>
  <c r="B11" i="68"/>
  <c r="B21" i="68"/>
  <c r="B47" i="68"/>
  <c r="B50" i="68"/>
  <c r="B36" i="68"/>
  <c r="C29" i="68"/>
  <c r="C16" i="68"/>
  <c r="C9" i="68"/>
  <c r="B37" i="68"/>
  <c r="C28" i="68"/>
  <c r="C26" i="68"/>
  <c r="C27" i="68"/>
  <c r="B41" i="68"/>
  <c r="B17" i="68"/>
  <c r="C43" i="68"/>
  <c r="B44" i="68"/>
  <c r="C30" i="68"/>
  <c r="B25" i="68"/>
  <c r="C35" i="67"/>
  <c r="B8" i="67"/>
  <c r="C22" i="67"/>
  <c r="C47" i="67"/>
  <c r="C50" i="67"/>
  <c r="C14" i="67"/>
  <c r="C39" i="67"/>
  <c r="C42" i="67"/>
  <c r="C37" i="67"/>
  <c r="B16" i="67"/>
  <c r="C51" i="67"/>
  <c r="B45" i="67"/>
  <c r="C38" i="67"/>
  <c r="B29" i="67"/>
  <c r="B23" i="67"/>
  <c r="C10" i="67"/>
  <c r="B28" i="67"/>
  <c r="C21" i="67"/>
  <c r="C11" i="67"/>
  <c r="B9" i="67"/>
  <c r="B33" i="67"/>
  <c r="C23" i="67"/>
  <c r="C18" i="67"/>
  <c r="C45" i="67"/>
  <c r="C15" i="67"/>
  <c r="B19" i="67"/>
  <c r="C17" i="67"/>
  <c r="B52" i="67"/>
  <c r="C13" i="67"/>
  <c r="B35" i="67"/>
  <c r="B32" i="67"/>
  <c r="C19" i="67"/>
  <c r="B34" i="67"/>
  <c r="B49" i="67"/>
  <c r="C31" i="67"/>
  <c r="C34" i="67"/>
  <c r="B40" i="67"/>
  <c r="C49" i="67"/>
  <c r="B20" i="67"/>
  <c r="B18" i="67"/>
  <c r="C40" i="67"/>
  <c r="C33" i="67"/>
  <c r="B30" i="67"/>
  <c r="C52" i="67"/>
  <c r="C46" i="67"/>
  <c r="C25" i="67"/>
  <c r="B22" i="67"/>
  <c r="C44" i="67"/>
  <c r="B27" i="67"/>
  <c r="B14" i="67"/>
  <c r="C36" i="67"/>
  <c r="B51" i="67"/>
  <c r="B15" i="67"/>
  <c r="B26" i="67"/>
  <c r="C48" i="67"/>
  <c r="C41" i="67"/>
  <c r="B42" i="67"/>
  <c r="B10" i="67"/>
  <c r="B48" i="67"/>
  <c r="C24" i="67"/>
  <c r="B12" i="67"/>
  <c r="B31" i="67"/>
  <c r="C8" i="67"/>
  <c r="B46" i="67"/>
  <c r="B38" i="67"/>
  <c r="C20" i="67"/>
  <c r="B13" i="67"/>
  <c r="C32" i="67"/>
  <c r="B39" i="67"/>
  <c r="B24" i="67"/>
  <c r="B43" i="67"/>
  <c r="C12" i="67"/>
  <c r="B11" i="67"/>
  <c r="B21" i="67"/>
  <c r="B47" i="67"/>
  <c r="B50" i="67"/>
  <c r="B36" i="67"/>
  <c r="C29" i="67"/>
  <c r="C16" i="67"/>
  <c r="C9" i="67"/>
  <c r="B37" i="67"/>
  <c r="C28" i="67"/>
  <c r="C26" i="67"/>
  <c r="C27" i="67"/>
  <c r="B41" i="67"/>
  <c r="B17" i="67"/>
  <c r="C43" i="67"/>
  <c r="B44" i="67"/>
  <c r="C30" i="67"/>
  <c r="B25" i="67"/>
  <c r="C35" i="66"/>
  <c r="B8" i="66"/>
  <c r="C22" i="66"/>
  <c r="C47" i="66"/>
  <c r="C50" i="66"/>
  <c r="C14" i="66"/>
  <c r="C39" i="66"/>
  <c r="C42" i="66"/>
  <c r="C37" i="66"/>
  <c r="B16" i="66"/>
  <c r="C51" i="66"/>
  <c r="B45" i="66"/>
  <c r="C38" i="66"/>
  <c r="B29" i="66"/>
  <c r="B23" i="66"/>
  <c r="C10" i="66"/>
  <c r="B28" i="66"/>
  <c r="C21" i="66"/>
  <c r="C11" i="66"/>
  <c r="B9" i="66"/>
  <c r="B33" i="66"/>
  <c r="C23" i="66"/>
  <c r="C18" i="66"/>
  <c r="C45" i="66"/>
  <c r="C15" i="66"/>
  <c r="B19" i="66"/>
  <c r="C17" i="66"/>
  <c r="B52" i="66"/>
  <c r="C13" i="66"/>
  <c r="B35" i="66"/>
  <c r="B32" i="66"/>
  <c r="C19" i="66"/>
  <c r="B34" i="66"/>
  <c r="B49" i="66"/>
  <c r="C31" i="66"/>
  <c r="C34" i="66"/>
  <c r="B40" i="66"/>
  <c r="C49" i="66"/>
  <c r="B20" i="66"/>
  <c r="B18" i="66"/>
  <c r="C40" i="66"/>
  <c r="C33" i="66"/>
  <c r="B30" i="66"/>
  <c r="C52" i="66"/>
  <c r="C46" i="66"/>
  <c r="C25" i="66"/>
  <c r="B22" i="66"/>
  <c r="C44" i="66"/>
  <c r="B27" i="66"/>
  <c r="B14" i="66"/>
  <c r="C36" i="66"/>
  <c r="B51" i="66"/>
  <c r="B15" i="66"/>
  <c r="B26" i="66"/>
  <c r="C48" i="66"/>
  <c r="C41" i="66"/>
  <c r="B42" i="66"/>
  <c r="B10" i="66"/>
  <c r="B48" i="66"/>
  <c r="C24" i="66"/>
  <c r="B12" i="66"/>
  <c r="B31" i="66"/>
  <c r="C8" i="66"/>
  <c r="B46" i="66"/>
  <c r="B38" i="66"/>
  <c r="C20" i="66"/>
  <c r="B13" i="66"/>
  <c r="C32" i="66"/>
  <c r="B39" i="66"/>
  <c r="B24" i="66"/>
  <c r="B43" i="66"/>
  <c r="C12" i="66"/>
  <c r="B11" i="66"/>
  <c r="B21" i="66"/>
  <c r="B47" i="66"/>
  <c r="B50" i="66"/>
  <c r="B36" i="66"/>
  <c r="C29" i="66"/>
  <c r="C16" i="66"/>
  <c r="C9" i="66"/>
  <c r="B37" i="66"/>
  <c r="C28" i="66"/>
  <c r="C26" i="66"/>
  <c r="C27" i="66"/>
  <c r="B41" i="66"/>
  <c r="B17" i="66"/>
  <c r="C43" i="66"/>
  <c r="B44" i="66"/>
  <c r="C30" i="66"/>
  <c r="B25" i="66"/>
  <c r="C35" i="65"/>
  <c r="B8" i="65"/>
  <c r="C22" i="65"/>
  <c r="C47" i="65"/>
  <c r="C50" i="65"/>
  <c r="C14" i="65"/>
  <c r="C39" i="65"/>
  <c r="C42" i="65"/>
  <c r="C37" i="65"/>
  <c r="B16" i="65"/>
  <c r="C51" i="65"/>
  <c r="B45" i="65"/>
  <c r="C38" i="65"/>
  <c r="B29" i="65"/>
  <c r="B23" i="65"/>
  <c r="C10" i="65"/>
  <c r="B28" i="65"/>
  <c r="C21" i="65"/>
  <c r="C11" i="65"/>
  <c r="B9" i="65"/>
  <c r="B33" i="65"/>
  <c r="C23" i="65"/>
  <c r="C18" i="65"/>
  <c r="C45" i="65"/>
  <c r="C15" i="65"/>
  <c r="B19" i="65"/>
  <c r="C17" i="65"/>
  <c r="B52" i="65"/>
  <c r="C13" i="65"/>
  <c r="B35" i="65"/>
  <c r="B32" i="65"/>
  <c r="C19" i="65"/>
  <c r="B34" i="65"/>
  <c r="B49" i="65"/>
  <c r="C31" i="65"/>
  <c r="C34" i="65"/>
  <c r="B40" i="65"/>
  <c r="C49" i="65"/>
  <c r="B20" i="65"/>
  <c r="B18" i="65"/>
  <c r="C40" i="65"/>
  <c r="C33" i="65"/>
  <c r="B30" i="65"/>
  <c r="C52" i="65"/>
  <c r="C46" i="65"/>
  <c r="C25" i="65"/>
  <c r="B22" i="65"/>
  <c r="C44" i="65"/>
  <c r="B27" i="65"/>
  <c r="B14" i="65"/>
  <c r="C36" i="65"/>
  <c r="B51" i="65"/>
  <c r="B15" i="65"/>
  <c r="B26" i="65"/>
  <c r="C48" i="65"/>
  <c r="C41" i="65"/>
  <c r="B42" i="65"/>
  <c r="B10" i="65"/>
  <c r="B48" i="65"/>
  <c r="C24" i="65"/>
  <c r="B12" i="65"/>
  <c r="B31" i="65"/>
  <c r="C8" i="65"/>
  <c r="B46" i="65"/>
  <c r="B38" i="65"/>
  <c r="C20" i="65"/>
  <c r="B13" i="65"/>
  <c r="C32" i="65"/>
  <c r="B39" i="65"/>
  <c r="B24" i="65"/>
  <c r="B43" i="65"/>
  <c r="C12" i="65"/>
  <c r="B11" i="65"/>
  <c r="B21" i="65"/>
  <c r="B47" i="65"/>
  <c r="B50" i="65"/>
  <c r="B36" i="65"/>
  <c r="C29" i="65"/>
  <c r="C16" i="65"/>
  <c r="C9" i="65"/>
  <c r="B37" i="65"/>
  <c r="C28" i="65"/>
  <c r="C26" i="65"/>
  <c r="C27" i="65"/>
  <c r="B41" i="65"/>
  <c r="B17" i="65"/>
  <c r="C43" i="65"/>
  <c r="B44" i="65"/>
  <c r="C30" i="65"/>
  <c r="B25" i="65"/>
  <c r="C35" i="64"/>
  <c r="B8" i="64"/>
  <c r="C22" i="64"/>
  <c r="C47" i="64"/>
  <c r="C50" i="64"/>
  <c r="C14" i="64"/>
  <c r="C39" i="64"/>
  <c r="C42" i="64"/>
  <c r="C37" i="64"/>
  <c r="B16" i="64"/>
  <c r="C51" i="64"/>
  <c r="B45" i="64"/>
  <c r="C38" i="64"/>
  <c r="B29" i="64"/>
  <c r="B23" i="64"/>
  <c r="C10" i="64"/>
  <c r="B28" i="64"/>
  <c r="C21" i="64"/>
  <c r="C11" i="64"/>
  <c r="B9" i="64"/>
  <c r="B33" i="64"/>
  <c r="C23" i="64"/>
  <c r="C18" i="64"/>
  <c r="C45" i="64"/>
  <c r="C15" i="64"/>
  <c r="B19" i="64"/>
  <c r="C17" i="64"/>
  <c r="B52" i="64"/>
  <c r="C13" i="64"/>
  <c r="B35" i="64"/>
  <c r="B32" i="64"/>
  <c r="C19" i="64"/>
  <c r="B34" i="64"/>
  <c r="B49" i="64"/>
  <c r="C31" i="64"/>
  <c r="C34" i="64"/>
  <c r="B40" i="64"/>
  <c r="C49" i="64"/>
  <c r="B20" i="64"/>
  <c r="B18" i="64"/>
  <c r="C40" i="64"/>
  <c r="C33" i="64"/>
  <c r="B30" i="64"/>
  <c r="C52" i="64"/>
  <c r="C46" i="64"/>
  <c r="C25" i="64"/>
  <c r="B22" i="64"/>
  <c r="C44" i="64"/>
  <c r="B27" i="64"/>
  <c r="B14" i="64"/>
  <c r="C36" i="64"/>
  <c r="B51" i="64"/>
  <c r="B15" i="64"/>
  <c r="B26" i="64"/>
  <c r="C48" i="64"/>
  <c r="C41" i="64"/>
  <c r="B42" i="64"/>
  <c r="B10" i="64"/>
  <c r="B48" i="64"/>
  <c r="C24" i="64"/>
  <c r="B12" i="64"/>
  <c r="B31" i="64"/>
  <c r="C8" i="64"/>
  <c r="B46" i="64"/>
  <c r="B38" i="64"/>
  <c r="C20" i="64"/>
  <c r="B13" i="64"/>
  <c r="C32" i="64"/>
  <c r="B39" i="64"/>
  <c r="B24" i="64"/>
  <c r="B43" i="64"/>
  <c r="C12" i="64"/>
  <c r="B11" i="64"/>
  <c r="B21" i="64"/>
  <c r="B47" i="64"/>
  <c r="B50" i="64"/>
  <c r="B36" i="64"/>
  <c r="C29" i="64"/>
  <c r="C16" i="64"/>
  <c r="C9" i="64"/>
  <c r="B37" i="64"/>
  <c r="C28" i="64"/>
  <c r="C26" i="64"/>
  <c r="C27" i="64"/>
  <c r="B41" i="64"/>
  <c r="B17" i="64"/>
  <c r="C43" i="64"/>
  <c r="B44" i="64"/>
  <c r="C30" i="64"/>
  <c r="B25" i="64"/>
  <c r="C35" i="63"/>
  <c r="B8" i="63"/>
  <c r="C22" i="63"/>
  <c r="C47" i="63"/>
  <c r="C50" i="63"/>
  <c r="C14" i="63"/>
  <c r="C39" i="63"/>
  <c r="C42" i="63"/>
  <c r="C37" i="63"/>
  <c r="B16" i="63"/>
  <c r="C51" i="63"/>
  <c r="B45" i="63"/>
  <c r="C38" i="63"/>
  <c r="B29" i="63"/>
  <c r="B23" i="63"/>
  <c r="C10" i="63"/>
  <c r="B28" i="63"/>
  <c r="C21" i="63"/>
  <c r="C11" i="63"/>
  <c r="B9" i="63"/>
  <c r="B33" i="63"/>
  <c r="C23" i="63"/>
  <c r="C18" i="63"/>
  <c r="C45" i="63"/>
  <c r="C15" i="63"/>
  <c r="B19" i="63"/>
  <c r="C17" i="63"/>
  <c r="B52" i="63"/>
  <c r="C13" i="63"/>
  <c r="B35" i="63"/>
  <c r="B32" i="63"/>
  <c r="C19" i="63"/>
  <c r="B34" i="63"/>
  <c r="B49" i="63"/>
  <c r="C31" i="63"/>
  <c r="C34" i="63"/>
  <c r="B40" i="63"/>
  <c r="C49" i="63"/>
  <c r="B20" i="63"/>
  <c r="B18" i="63"/>
  <c r="C40" i="63"/>
  <c r="C33" i="63"/>
  <c r="B30" i="63"/>
  <c r="C52" i="63"/>
  <c r="C46" i="63"/>
  <c r="C25" i="63"/>
  <c r="B22" i="63"/>
  <c r="C44" i="63"/>
  <c r="B27" i="63"/>
  <c r="B14" i="63"/>
  <c r="C36" i="63"/>
  <c r="B51" i="63"/>
  <c r="B15" i="63"/>
  <c r="B26" i="63"/>
  <c r="C48" i="63"/>
  <c r="C41" i="63"/>
  <c r="B42" i="63"/>
  <c r="B10" i="63"/>
  <c r="B48" i="63"/>
  <c r="C24" i="63"/>
  <c r="B12" i="63"/>
  <c r="B31" i="63"/>
  <c r="C8" i="63"/>
  <c r="B46" i="63"/>
  <c r="B38" i="63"/>
  <c r="C20" i="63"/>
  <c r="B13" i="63"/>
  <c r="C32" i="63"/>
  <c r="B39" i="63"/>
  <c r="B24" i="63"/>
  <c r="B43" i="63"/>
  <c r="C12" i="63"/>
  <c r="B11" i="63"/>
  <c r="B21" i="63"/>
  <c r="B47" i="63"/>
  <c r="B50" i="63"/>
  <c r="B36" i="63"/>
  <c r="C29" i="63"/>
  <c r="C16" i="63"/>
  <c r="C9" i="63"/>
  <c r="B37" i="63"/>
  <c r="C28" i="63"/>
  <c r="C26" i="63"/>
  <c r="C27" i="63"/>
  <c r="B41" i="63"/>
  <c r="B17" i="63"/>
  <c r="C43" i="63"/>
  <c r="B44" i="63"/>
  <c r="C30" i="63"/>
  <c r="B25" i="63"/>
  <c r="C35" i="62"/>
  <c r="B8" i="62"/>
  <c r="C22" i="62"/>
  <c r="C47" i="62"/>
  <c r="C50" i="62"/>
  <c r="C14" i="62"/>
  <c r="C39" i="62"/>
  <c r="C42" i="62"/>
  <c r="C37" i="62"/>
  <c r="B16" i="62"/>
  <c r="C51" i="62"/>
  <c r="B45" i="62"/>
  <c r="C38" i="62"/>
  <c r="B29" i="62"/>
  <c r="B23" i="62"/>
  <c r="C10" i="62"/>
  <c r="B28" i="62"/>
  <c r="C21" i="62"/>
  <c r="C11" i="62"/>
  <c r="B9" i="62"/>
  <c r="B33" i="62"/>
  <c r="C23" i="62"/>
  <c r="C18" i="62"/>
  <c r="C45" i="62"/>
  <c r="C15" i="62"/>
  <c r="B19" i="62"/>
  <c r="C17" i="62"/>
  <c r="B52" i="62"/>
  <c r="C13" i="62"/>
  <c r="B35" i="62"/>
  <c r="B32" i="62"/>
  <c r="C19" i="62"/>
  <c r="B34" i="62"/>
  <c r="B49" i="62"/>
  <c r="C31" i="62"/>
  <c r="C34" i="62"/>
  <c r="B40" i="62"/>
  <c r="C49" i="62"/>
  <c r="B20" i="62"/>
  <c r="B18" i="62"/>
  <c r="C40" i="62"/>
  <c r="C33" i="62"/>
  <c r="B30" i="62"/>
  <c r="C52" i="62"/>
  <c r="C46" i="62"/>
  <c r="C25" i="62"/>
  <c r="B22" i="62"/>
  <c r="C44" i="62"/>
  <c r="B27" i="62"/>
  <c r="B14" i="62"/>
  <c r="C36" i="62"/>
  <c r="B51" i="62"/>
  <c r="B15" i="62"/>
  <c r="B26" i="62"/>
  <c r="C48" i="62"/>
  <c r="C41" i="62"/>
  <c r="B42" i="62"/>
  <c r="B10" i="62"/>
  <c r="B48" i="62"/>
  <c r="C24" i="62"/>
  <c r="B12" i="62"/>
  <c r="B31" i="62"/>
  <c r="C8" i="62"/>
  <c r="B46" i="62"/>
  <c r="B38" i="62"/>
  <c r="C20" i="62"/>
  <c r="B13" i="62"/>
  <c r="C32" i="62"/>
  <c r="B39" i="62"/>
  <c r="B24" i="62"/>
  <c r="B43" i="62"/>
  <c r="C12" i="62"/>
  <c r="B11" i="62"/>
  <c r="B21" i="62"/>
  <c r="B47" i="62"/>
  <c r="B50" i="62"/>
  <c r="B36" i="62"/>
  <c r="C29" i="62"/>
  <c r="C16" i="62"/>
  <c r="C9" i="62"/>
  <c r="B37" i="62"/>
  <c r="C28" i="62"/>
  <c r="C26" i="62"/>
  <c r="C27" i="62"/>
  <c r="B41" i="62"/>
  <c r="B17" i="62"/>
  <c r="C43" i="62"/>
  <c r="B44" i="62"/>
  <c r="C30" i="62"/>
  <c r="B25" i="62"/>
  <c r="C35" i="61"/>
  <c r="B8" i="61"/>
  <c r="C22" i="61"/>
  <c r="C47" i="61"/>
  <c r="C50" i="61"/>
  <c r="C14" i="61"/>
  <c r="C39" i="61"/>
  <c r="C42" i="61"/>
  <c r="C37" i="61"/>
  <c r="B16" i="61"/>
  <c r="C51" i="61"/>
  <c r="B45" i="61"/>
  <c r="C38" i="61"/>
  <c r="B29" i="61"/>
  <c r="B23" i="61"/>
  <c r="C10" i="61"/>
  <c r="B28" i="61"/>
  <c r="C21" i="61"/>
  <c r="C11" i="61"/>
  <c r="B9" i="61"/>
  <c r="B33" i="61"/>
  <c r="C23" i="61"/>
  <c r="C18" i="61"/>
  <c r="C45" i="61"/>
  <c r="C15" i="61"/>
  <c r="B19" i="61"/>
  <c r="C17" i="61"/>
  <c r="B52" i="61"/>
  <c r="C13" i="61"/>
  <c r="B35" i="61"/>
  <c r="B32" i="61"/>
  <c r="C19" i="61"/>
  <c r="B34" i="61"/>
  <c r="B49" i="61"/>
  <c r="C31" i="61"/>
  <c r="C34" i="61"/>
  <c r="B40" i="61"/>
  <c r="C49" i="61"/>
  <c r="B20" i="61"/>
  <c r="B18" i="61"/>
  <c r="C40" i="61"/>
  <c r="C33" i="61"/>
  <c r="B30" i="61"/>
  <c r="C52" i="61"/>
  <c r="C46" i="61"/>
  <c r="C25" i="61"/>
  <c r="B22" i="61"/>
  <c r="C44" i="61"/>
  <c r="B27" i="61"/>
  <c r="B14" i="61"/>
  <c r="C36" i="61"/>
  <c r="B51" i="61"/>
  <c r="B15" i="61"/>
  <c r="B26" i="61"/>
  <c r="C48" i="61"/>
  <c r="C41" i="61"/>
  <c r="B42" i="61"/>
  <c r="B10" i="61"/>
  <c r="B48" i="61"/>
  <c r="C24" i="61"/>
  <c r="B12" i="61"/>
  <c r="B31" i="61"/>
  <c r="C8" i="61"/>
  <c r="B46" i="61"/>
  <c r="B38" i="61"/>
  <c r="C20" i="61"/>
  <c r="B13" i="61"/>
  <c r="C32" i="61"/>
  <c r="B39" i="61"/>
  <c r="B24" i="61"/>
  <c r="B43" i="61"/>
  <c r="C12" i="61"/>
  <c r="B11" i="61"/>
  <c r="B21" i="61"/>
  <c r="B47" i="61"/>
  <c r="B50" i="61"/>
  <c r="B36" i="61"/>
  <c r="C29" i="61"/>
  <c r="C16" i="61"/>
  <c r="C9" i="61"/>
  <c r="B37" i="61"/>
  <c r="C28" i="61"/>
  <c r="C26" i="61"/>
  <c r="C27" i="61"/>
  <c r="B41" i="61"/>
  <c r="B17" i="61"/>
  <c r="C43" i="61"/>
  <c r="B44" i="61"/>
  <c r="C30" i="61"/>
  <c r="B25" i="61"/>
  <c r="C35" i="60"/>
  <c r="B8" i="60"/>
  <c r="C22" i="60"/>
  <c r="C47" i="60"/>
  <c r="C50" i="60"/>
  <c r="C14" i="60"/>
  <c r="C39" i="60"/>
  <c r="C42" i="60"/>
  <c r="C37" i="60"/>
  <c r="B16" i="60"/>
  <c r="C51" i="60"/>
  <c r="B45" i="60"/>
  <c r="C38" i="60"/>
  <c r="B29" i="60"/>
  <c r="B23" i="60"/>
  <c r="C10" i="60"/>
  <c r="B28" i="60"/>
  <c r="C21" i="60"/>
  <c r="C11" i="60"/>
  <c r="B9" i="60"/>
  <c r="B33" i="60"/>
  <c r="C23" i="60"/>
  <c r="C18" i="60"/>
  <c r="C45" i="60"/>
  <c r="C15" i="60"/>
  <c r="B19" i="60"/>
  <c r="C17" i="60"/>
  <c r="B52" i="60"/>
  <c r="C13" i="60"/>
  <c r="B35" i="60"/>
  <c r="B32" i="60"/>
  <c r="C19" i="60"/>
  <c r="B34" i="60"/>
  <c r="B49" i="60"/>
  <c r="C31" i="60"/>
  <c r="C34" i="60"/>
  <c r="B40" i="60"/>
  <c r="C49" i="60"/>
  <c r="B20" i="60"/>
  <c r="B18" i="60"/>
  <c r="C40" i="60"/>
  <c r="C33" i="60"/>
  <c r="B30" i="60"/>
  <c r="C52" i="60"/>
  <c r="C46" i="60"/>
  <c r="C25" i="60"/>
  <c r="B22" i="60"/>
  <c r="C44" i="60"/>
  <c r="B27" i="60"/>
  <c r="B14" i="60"/>
  <c r="C36" i="60"/>
  <c r="B51" i="60"/>
  <c r="B15" i="60"/>
  <c r="B26" i="60"/>
  <c r="C48" i="60"/>
  <c r="C41" i="60"/>
  <c r="B42" i="60"/>
  <c r="B10" i="60"/>
  <c r="B48" i="60"/>
  <c r="C24" i="60"/>
  <c r="B12" i="60"/>
  <c r="B31" i="60"/>
  <c r="C8" i="60"/>
  <c r="B46" i="60"/>
  <c r="B38" i="60"/>
  <c r="C20" i="60"/>
  <c r="B13" i="60"/>
  <c r="C32" i="60"/>
  <c r="B39" i="60"/>
  <c r="B24" i="60"/>
  <c r="B43" i="60"/>
  <c r="C12" i="60"/>
  <c r="B11" i="60"/>
  <c r="B21" i="60"/>
  <c r="B47" i="60"/>
  <c r="B50" i="60"/>
  <c r="B36" i="60"/>
  <c r="C29" i="60"/>
  <c r="C16" i="60"/>
  <c r="C9" i="60"/>
  <c r="B37" i="60"/>
  <c r="C28" i="60"/>
  <c r="C26" i="60"/>
  <c r="C27" i="60"/>
  <c r="B41" i="60"/>
  <c r="B17" i="60"/>
  <c r="C43" i="60"/>
  <c r="B44" i="60"/>
  <c r="C30" i="60"/>
  <c r="B25" i="60"/>
  <c r="C35" i="59"/>
  <c r="B8" i="59"/>
  <c r="C22" i="59"/>
  <c r="C47" i="59"/>
  <c r="C50" i="59"/>
  <c r="C14" i="59"/>
  <c r="C39" i="59"/>
  <c r="C42" i="59"/>
  <c r="C37" i="59"/>
  <c r="B16" i="59"/>
  <c r="C51" i="59"/>
  <c r="B45" i="59"/>
  <c r="C38" i="59"/>
  <c r="B29" i="59"/>
  <c r="B23" i="59"/>
  <c r="C10" i="59"/>
  <c r="B28" i="59"/>
  <c r="C21" i="59"/>
  <c r="C11" i="59"/>
  <c r="B9" i="59"/>
  <c r="B33" i="59"/>
  <c r="C23" i="59"/>
  <c r="C18" i="59"/>
  <c r="C45" i="59"/>
  <c r="C15" i="59"/>
  <c r="B19" i="59"/>
  <c r="C17" i="59"/>
  <c r="B52" i="59"/>
  <c r="C13" i="59"/>
  <c r="B35" i="59"/>
  <c r="B32" i="59"/>
  <c r="C19" i="59"/>
  <c r="B34" i="59"/>
  <c r="B49" i="59"/>
  <c r="C31" i="59"/>
  <c r="C34" i="59"/>
  <c r="B40" i="59"/>
  <c r="C49" i="59"/>
  <c r="B20" i="59"/>
  <c r="B18" i="59"/>
  <c r="C40" i="59"/>
  <c r="C33" i="59"/>
  <c r="B30" i="59"/>
  <c r="C52" i="59"/>
  <c r="C46" i="59"/>
  <c r="C25" i="59"/>
  <c r="B22" i="59"/>
  <c r="C44" i="59"/>
  <c r="B27" i="59"/>
  <c r="B14" i="59"/>
  <c r="C36" i="59"/>
  <c r="B51" i="59"/>
  <c r="B15" i="59"/>
  <c r="B26" i="59"/>
  <c r="C48" i="59"/>
  <c r="C41" i="59"/>
  <c r="B42" i="59"/>
  <c r="B10" i="59"/>
  <c r="B48" i="59"/>
  <c r="C24" i="59"/>
  <c r="B12" i="59"/>
  <c r="B31" i="59"/>
  <c r="C8" i="59"/>
  <c r="B46" i="59"/>
  <c r="B38" i="59"/>
  <c r="C20" i="59"/>
  <c r="B13" i="59"/>
  <c r="C32" i="59"/>
  <c r="B39" i="59"/>
  <c r="B24" i="59"/>
  <c r="B43" i="59"/>
  <c r="C12" i="59"/>
  <c r="B11" i="59"/>
  <c r="B21" i="59"/>
  <c r="B47" i="59"/>
  <c r="B50" i="59"/>
  <c r="B36" i="59"/>
  <c r="C29" i="59"/>
  <c r="C16" i="59"/>
  <c r="C9" i="59"/>
  <c r="B37" i="59"/>
  <c r="C28" i="59"/>
  <c r="C26" i="59"/>
  <c r="C27" i="59"/>
  <c r="B41" i="59"/>
  <c r="B17" i="59"/>
  <c r="C43" i="59"/>
  <c r="B44" i="59"/>
  <c r="C30" i="59"/>
  <c r="B25" i="59"/>
  <c r="C35" i="58"/>
  <c r="B8" i="58"/>
  <c r="C22" i="58"/>
  <c r="C47" i="58"/>
  <c r="C50" i="58"/>
  <c r="C14" i="58"/>
  <c r="C39" i="58"/>
  <c r="C42" i="58"/>
  <c r="C37" i="58"/>
  <c r="B16" i="58"/>
  <c r="C51" i="58"/>
  <c r="B45" i="58"/>
  <c r="C38" i="58"/>
  <c r="B29" i="58"/>
  <c r="B23" i="58"/>
  <c r="C10" i="58"/>
  <c r="B28" i="58"/>
  <c r="C21" i="58"/>
  <c r="C11" i="58"/>
  <c r="B9" i="58"/>
  <c r="B33" i="58"/>
  <c r="C23" i="58"/>
  <c r="C18" i="58"/>
  <c r="C45" i="58"/>
  <c r="C15" i="58"/>
  <c r="B19" i="58"/>
  <c r="C17" i="58"/>
  <c r="B52" i="58"/>
  <c r="C13" i="58"/>
  <c r="B35" i="58"/>
  <c r="B32" i="58"/>
  <c r="C19" i="58"/>
  <c r="B34" i="58"/>
  <c r="B49" i="58"/>
  <c r="C31" i="58"/>
  <c r="C34" i="58"/>
  <c r="B40" i="58"/>
  <c r="C49" i="58"/>
  <c r="B20" i="58"/>
  <c r="B18" i="58"/>
  <c r="C40" i="58"/>
  <c r="C33" i="58"/>
  <c r="B30" i="58"/>
  <c r="C52" i="58"/>
  <c r="C46" i="58"/>
  <c r="C25" i="58"/>
  <c r="B22" i="58"/>
  <c r="C44" i="58"/>
  <c r="B27" i="58"/>
  <c r="B14" i="58"/>
  <c r="C36" i="58"/>
  <c r="B51" i="58"/>
  <c r="B15" i="58"/>
  <c r="B26" i="58"/>
  <c r="C48" i="58"/>
  <c r="C41" i="58"/>
  <c r="B42" i="58"/>
  <c r="B10" i="58"/>
  <c r="B48" i="58"/>
  <c r="C24" i="58"/>
  <c r="B12" i="58"/>
  <c r="B31" i="58"/>
  <c r="C8" i="58"/>
  <c r="B46" i="58"/>
  <c r="B38" i="58"/>
  <c r="C20" i="58"/>
  <c r="B13" i="58"/>
  <c r="C32" i="58"/>
  <c r="B39" i="58"/>
  <c r="B24" i="58"/>
  <c r="B43" i="58"/>
  <c r="C12" i="58"/>
  <c r="B11" i="58"/>
  <c r="B21" i="58"/>
  <c r="B47" i="58"/>
  <c r="B50" i="58"/>
  <c r="B36" i="58"/>
  <c r="C29" i="58"/>
  <c r="C16" i="58"/>
  <c r="C9" i="58"/>
  <c r="B37" i="58"/>
  <c r="C28" i="58"/>
  <c r="C26" i="58"/>
  <c r="C27" i="58"/>
  <c r="B41" i="58"/>
  <c r="B17" i="58"/>
  <c r="C43" i="58"/>
  <c r="B44" i="58"/>
  <c r="C30" i="58"/>
  <c r="B25" i="58"/>
  <c r="B9" i="14"/>
  <c r="B9" i="6"/>
  <c r="B9" i="13"/>
  <c r="B9" i="15"/>
  <c r="B9" i="12"/>
  <c r="B21" i="14"/>
  <c r="B21" i="6"/>
  <c r="B21" i="13"/>
  <c r="B21" i="15"/>
  <c r="B21" i="12"/>
  <c r="B27" i="14"/>
  <c r="B27" i="6"/>
  <c r="B27" i="13"/>
  <c r="B27" i="15"/>
  <c r="B27" i="12"/>
  <c r="B31" i="14"/>
  <c r="B31" i="6"/>
  <c r="B31" i="13"/>
  <c r="B31" i="15"/>
  <c r="B31" i="12"/>
  <c r="B35" i="14"/>
  <c r="B35" i="6"/>
  <c r="B35" i="13"/>
  <c r="B35" i="15"/>
  <c r="B35" i="12"/>
  <c r="B43" i="14"/>
  <c r="B43" i="6"/>
  <c r="B43" i="13"/>
  <c r="B43" i="15"/>
  <c r="B43" i="12"/>
  <c r="B8" i="14"/>
  <c r="B8" i="6"/>
  <c r="B8" i="13"/>
  <c r="B8" i="15"/>
  <c r="B8" i="12"/>
  <c r="B12" i="14"/>
  <c r="B12" i="6"/>
  <c r="B12" i="13"/>
  <c r="B12" i="15"/>
  <c r="B12" i="12"/>
  <c r="B34" i="14"/>
  <c r="B34" i="6"/>
  <c r="B34" i="13"/>
  <c r="B34" i="15"/>
  <c r="B34" i="12"/>
  <c r="B38" i="14"/>
  <c r="B38" i="6"/>
  <c r="B38" i="13"/>
  <c r="B38" i="15"/>
  <c r="B38" i="12"/>
  <c r="B44" i="14"/>
  <c r="B44" i="6"/>
  <c r="B44" i="13"/>
  <c r="B44" i="15"/>
  <c r="B44" i="12"/>
  <c r="B11" i="14"/>
  <c r="B11" i="6"/>
  <c r="B11" i="13"/>
  <c r="B11" i="15"/>
  <c r="B11" i="12"/>
  <c r="B23" i="14"/>
  <c r="B23" i="6"/>
  <c r="B23" i="13"/>
  <c r="B23" i="15"/>
  <c r="B23" i="12"/>
  <c r="B37" i="14"/>
  <c r="B37" i="6"/>
  <c r="B37" i="13"/>
  <c r="B37" i="15"/>
  <c r="B37" i="12"/>
  <c r="B45" i="14"/>
  <c r="B45" i="6"/>
  <c r="B45" i="13"/>
  <c r="B45" i="12"/>
  <c r="B45" i="15"/>
  <c r="B51" i="14"/>
  <c r="B51" i="6"/>
  <c r="B51" i="13"/>
  <c r="B51" i="15"/>
  <c r="B51" i="12"/>
  <c r="B10" i="14"/>
  <c r="B10" i="6"/>
  <c r="B10" i="13"/>
  <c r="B10" i="15"/>
  <c r="B10" i="12"/>
  <c r="B14" i="6"/>
  <c r="B14" i="14"/>
  <c r="B14" i="13"/>
  <c r="B14" i="15"/>
  <c r="B14" i="12"/>
  <c r="B16" i="14"/>
  <c r="B16" i="6"/>
  <c r="B16" i="13"/>
  <c r="B16" i="15"/>
  <c r="B16" i="12"/>
  <c r="B18" i="6"/>
  <c r="B18" i="14"/>
  <c r="B18" i="13"/>
  <c r="B18" i="15"/>
  <c r="B18" i="12"/>
  <c r="B20" i="14"/>
  <c r="B20" i="6"/>
  <c r="B20" i="13"/>
  <c r="B20" i="15"/>
  <c r="B20" i="12"/>
  <c r="B22" i="6"/>
  <c r="B22" i="14"/>
  <c r="B22" i="13"/>
  <c r="B22" i="15"/>
  <c r="B22" i="12"/>
  <c r="B24" i="14"/>
  <c r="B24" i="6"/>
  <c r="B24" i="13"/>
  <c r="B24" i="15"/>
  <c r="B24" i="12"/>
  <c r="B26" i="6"/>
  <c r="B26" i="14"/>
  <c r="B26" i="13"/>
  <c r="B26" i="15"/>
  <c r="B26" i="12"/>
  <c r="B28" i="14"/>
  <c r="B28" i="6"/>
  <c r="B28" i="13"/>
  <c r="B28" i="15"/>
  <c r="B28" i="12"/>
  <c r="B30" i="14"/>
  <c r="B30" i="6"/>
  <c r="B30" i="13"/>
  <c r="B30" i="15"/>
  <c r="B30" i="12"/>
  <c r="B32" i="14"/>
  <c r="B32" i="6"/>
  <c r="B32" i="13"/>
  <c r="B32" i="15"/>
  <c r="B32" i="12"/>
  <c r="B36" i="14"/>
  <c r="B36" i="6"/>
  <c r="B36" i="13"/>
  <c r="B36" i="15"/>
  <c r="B36" i="12"/>
  <c r="B40" i="14"/>
  <c r="B40" i="6"/>
  <c r="B40" i="13"/>
  <c r="B40" i="15"/>
  <c r="B40" i="12"/>
  <c r="B42" i="14"/>
  <c r="B42" i="6"/>
  <c r="B42" i="13"/>
  <c r="B42" i="15"/>
  <c r="B42" i="12"/>
  <c r="B46" i="14"/>
  <c r="B46" i="6"/>
  <c r="B46" i="13"/>
  <c r="B46" i="15"/>
  <c r="B46" i="12"/>
  <c r="B48" i="14"/>
  <c r="B48" i="6"/>
  <c r="B48" i="13"/>
  <c r="B48" i="15"/>
  <c r="B48" i="12"/>
  <c r="B50" i="14"/>
  <c r="B50" i="6"/>
  <c r="B50" i="13"/>
  <c r="B50" i="15"/>
  <c r="B50" i="12"/>
  <c r="B52" i="14"/>
  <c r="B52" i="6"/>
  <c r="B52" i="13"/>
  <c r="B52" i="15"/>
  <c r="B52" i="12"/>
  <c r="C9" i="14"/>
  <c r="C9" i="6"/>
  <c r="C9" i="13"/>
  <c r="C9" i="15"/>
  <c r="C9" i="12"/>
  <c r="C11" i="14"/>
  <c r="C11" i="6"/>
  <c r="C11" i="13"/>
  <c r="C11" i="15"/>
  <c r="C11" i="12"/>
  <c r="C13" i="14"/>
  <c r="C13" i="6"/>
  <c r="C13" i="13"/>
  <c r="C13" i="15"/>
  <c r="C13" i="12"/>
  <c r="C15" i="6"/>
  <c r="C15" i="14"/>
  <c r="C15" i="13"/>
  <c r="C15" i="15"/>
  <c r="C15" i="12"/>
  <c r="C17" i="14"/>
  <c r="C17" i="6"/>
  <c r="C17" i="13"/>
  <c r="C17" i="15"/>
  <c r="C17" i="12"/>
  <c r="C19" i="6"/>
  <c r="C19" i="14"/>
  <c r="C19" i="13"/>
  <c r="C19" i="15"/>
  <c r="C19" i="12"/>
  <c r="G19" i="4"/>
  <c r="BX19" i="74" s="1"/>
  <c r="FA19" i="4"/>
  <c r="D19" i="4"/>
  <c r="D19" i="74" s="1"/>
  <c r="C21" i="14"/>
  <c r="C21" i="6"/>
  <c r="C21" i="13"/>
  <c r="C21" i="15"/>
  <c r="G21" i="4"/>
  <c r="BX21" i="74" s="1"/>
  <c r="C21" i="12"/>
  <c r="FA21" i="4"/>
  <c r="D21" i="4"/>
  <c r="D21" i="74" s="1"/>
  <c r="C23" i="6"/>
  <c r="C23" i="14"/>
  <c r="C23" i="13"/>
  <c r="C23" i="15"/>
  <c r="C23" i="12"/>
  <c r="G23" i="4"/>
  <c r="BX23" i="74" s="1"/>
  <c r="FA23" i="4"/>
  <c r="D23" i="4"/>
  <c r="D23" i="74" s="1"/>
  <c r="C25" i="14"/>
  <c r="C25" i="6"/>
  <c r="C25" i="13"/>
  <c r="C25" i="15"/>
  <c r="G25" i="4"/>
  <c r="BX25" i="74" s="1"/>
  <c r="C25" i="12"/>
  <c r="FA25" i="4"/>
  <c r="D25" i="4"/>
  <c r="D25" i="74" s="1"/>
  <c r="C27" i="6"/>
  <c r="C27" i="14"/>
  <c r="C27" i="13"/>
  <c r="C27" i="15"/>
  <c r="C27" i="12"/>
  <c r="G27" i="4"/>
  <c r="BX27" i="74" s="1"/>
  <c r="FA27" i="4"/>
  <c r="D27" i="4"/>
  <c r="D27" i="74" s="1"/>
  <c r="C29" i="14"/>
  <c r="C29" i="6"/>
  <c r="C29" i="13"/>
  <c r="C29" i="15"/>
  <c r="G29" i="4"/>
  <c r="BX29" i="74" s="1"/>
  <c r="C29" i="12"/>
  <c r="FA29" i="4"/>
  <c r="D29" i="4"/>
  <c r="D29" i="74" s="1"/>
  <c r="C31" i="14"/>
  <c r="C31" i="6"/>
  <c r="C31" i="13"/>
  <c r="C31" i="15"/>
  <c r="C31" i="12"/>
  <c r="G31" i="4"/>
  <c r="BX31" i="74" s="1"/>
  <c r="FA31" i="4"/>
  <c r="D31" i="4"/>
  <c r="D31" i="74" s="1"/>
  <c r="C33" i="14"/>
  <c r="C33" i="6"/>
  <c r="C33" i="13"/>
  <c r="C33" i="15"/>
  <c r="G33" i="4"/>
  <c r="BX33" i="74" s="1"/>
  <c r="C33" i="12"/>
  <c r="FA33" i="4"/>
  <c r="D33" i="4"/>
  <c r="D33" i="74" s="1"/>
  <c r="C35" i="14"/>
  <c r="C35" i="6"/>
  <c r="C35" i="13"/>
  <c r="C35" i="15"/>
  <c r="C35" i="12"/>
  <c r="G35" i="4"/>
  <c r="BX35" i="74" s="1"/>
  <c r="FA35" i="4"/>
  <c r="D35" i="4"/>
  <c r="D35" i="74" s="1"/>
  <c r="C37" i="14"/>
  <c r="C37" i="6"/>
  <c r="C37" i="13"/>
  <c r="C37" i="15"/>
  <c r="G37" i="4"/>
  <c r="BX37" i="74" s="1"/>
  <c r="C37" i="12"/>
  <c r="FA37" i="4"/>
  <c r="D37" i="4"/>
  <c r="D37" i="74" s="1"/>
  <c r="C39" i="14"/>
  <c r="C39" i="6"/>
  <c r="C39" i="13"/>
  <c r="C39" i="15"/>
  <c r="C39" i="12"/>
  <c r="G39" i="4"/>
  <c r="BX39" i="74" s="1"/>
  <c r="FA39" i="4"/>
  <c r="D39" i="4"/>
  <c r="D39" i="74" s="1"/>
  <c r="C41" i="14"/>
  <c r="C41" i="6"/>
  <c r="C41" i="13"/>
  <c r="C41" i="12"/>
  <c r="C41" i="15"/>
  <c r="G41" i="4"/>
  <c r="BX41" i="74" s="1"/>
  <c r="FA41" i="4"/>
  <c r="D41" i="4"/>
  <c r="D41" i="74" s="1"/>
  <c r="C43" i="14"/>
  <c r="C43" i="6"/>
  <c r="C43" i="13"/>
  <c r="C43" i="15"/>
  <c r="C43" i="12"/>
  <c r="G43" i="4"/>
  <c r="BX43" i="74" s="1"/>
  <c r="FA43" i="4"/>
  <c r="D43" i="4"/>
  <c r="D43" i="74" s="1"/>
  <c r="C45" i="14"/>
  <c r="C45" i="6"/>
  <c r="C45" i="13"/>
  <c r="C45" i="15"/>
  <c r="C45" i="12"/>
  <c r="G45" i="4"/>
  <c r="BX45" i="74" s="1"/>
  <c r="FA45" i="4"/>
  <c r="D45" i="4"/>
  <c r="D45" i="74" s="1"/>
  <c r="C47" i="14"/>
  <c r="C47" i="6"/>
  <c r="C47" i="13"/>
  <c r="C47" i="12"/>
  <c r="C47" i="15"/>
  <c r="G47" i="4"/>
  <c r="BX47" i="74" s="1"/>
  <c r="FA47" i="4"/>
  <c r="D47" i="4"/>
  <c r="D47" i="74" s="1"/>
  <c r="C49" i="14"/>
  <c r="C49" i="6"/>
  <c r="C49" i="13"/>
  <c r="C49" i="12"/>
  <c r="C49" i="15"/>
  <c r="G49" i="4"/>
  <c r="BX49" i="74" s="1"/>
  <c r="FA49" i="4"/>
  <c r="D49" i="4"/>
  <c r="D49" i="74" s="1"/>
  <c r="C51" i="14"/>
  <c r="C51" i="6"/>
  <c r="C51" i="13"/>
  <c r="C51" i="15"/>
  <c r="C51" i="12"/>
  <c r="G51" i="4"/>
  <c r="BX51" i="74" s="1"/>
  <c r="FA51" i="4"/>
  <c r="D51" i="4"/>
  <c r="D51" i="74" s="1"/>
  <c r="B19" i="14"/>
  <c r="B19" i="6"/>
  <c r="B19" i="13"/>
  <c r="B19" i="15"/>
  <c r="B19" i="12"/>
  <c r="B25" i="14"/>
  <c r="B25" i="6"/>
  <c r="B25" i="13"/>
  <c r="B25" i="15"/>
  <c r="B25" i="12"/>
  <c r="B13" i="14"/>
  <c r="B13" i="6"/>
  <c r="B13" i="13"/>
  <c r="B13" i="15"/>
  <c r="B13" i="12"/>
  <c r="B15" i="14"/>
  <c r="B15" i="6"/>
  <c r="B15" i="13"/>
  <c r="B15" i="15"/>
  <c r="B15" i="12"/>
  <c r="B17" i="14"/>
  <c r="B17" i="6"/>
  <c r="B17" i="13"/>
  <c r="B17" i="15"/>
  <c r="B17" i="12"/>
  <c r="B29" i="14"/>
  <c r="B29" i="6"/>
  <c r="B29" i="13"/>
  <c r="B29" i="15"/>
  <c r="B29" i="12"/>
  <c r="B33" i="14"/>
  <c r="B33" i="6"/>
  <c r="B33" i="13"/>
  <c r="B33" i="15"/>
  <c r="B33" i="12"/>
  <c r="B39" i="14"/>
  <c r="B39" i="6"/>
  <c r="B39" i="13"/>
  <c r="B39" i="15"/>
  <c r="B39" i="12"/>
  <c r="B41" i="14"/>
  <c r="B41" i="6"/>
  <c r="B41" i="13"/>
  <c r="B41" i="12"/>
  <c r="B41" i="15"/>
  <c r="B47" i="14"/>
  <c r="B47" i="6"/>
  <c r="B47" i="13"/>
  <c r="B47" i="15"/>
  <c r="B47" i="12"/>
  <c r="B49" i="14"/>
  <c r="B49" i="6"/>
  <c r="B49" i="13"/>
  <c r="B49" i="12"/>
  <c r="B49" i="15"/>
  <c r="C8" i="14"/>
  <c r="C8" i="6"/>
  <c r="C8" i="13"/>
  <c r="C8" i="15"/>
  <c r="C8" i="12"/>
  <c r="C10" i="14"/>
  <c r="C10" i="6"/>
  <c r="R10" i="6" s="1"/>
  <c r="C10" i="13"/>
  <c r="C10" i="15"/>
  <c r="C10" i="12"/>
  <c r="C12" i="14"/>
  <c r="C12" i="6"/>
  <c r="C12" i="13"/>
  <c r="C12" i="15"/>
  <c r="C12" i="12"/>
  <c r="C14" i="14"/>
  <c r="C14" i="6"/>
  <c r="C14" i="13"/>
  <c r="C14" i="15"/>
  <c r="C14" i="12"/>
  <c r="C16" i="14"/>
  <c r="C16" i="6"/>
  <c r="C16" i="13"/>
  <c r="C16" i="15"/>
  <c r="C16" i="12"/>
  <c r="C18" i="14"/>
  <c r="C18" i="6"/>
  <c r="C18" i="13"/>
  <c r="C18" i="15"/>
  <c r="C18" i="12"/>
  <c r="C20" i="14"/>
  <c r="C20" i="6"/>
  <c r="C20" i="13"/>
  <c r="C20" i="15"/>
  <c r="FA20" i="4"/>
  <c r="D20" i="4"/>
  <c r="D20" i="74" s="1"/>
  <c r="G20" i="4"/>
  <c r="BX20" i="74" s="1"/>
  <c r="C20" i="12"/>
  <c r="C22" i="14"/>
  <c r="C22" i="6"/>
  <c r="C22" i="13"/>
  <c r="C22" i="15"/>
  <c r="FA22" i="4"/>
  <c r="C22" i="12"/>
  <c r="G22" i="4"/>
  <c r="BX22" i="74" s="1"/>
  <c r="D22" i="4"/>
  <c r="D22" i="74" s="1"/>
  <c r="C24" i="14"/>
  <c r="C24" i="6"/>
  <c r="C24" i="13"/>
  <c r="C24" i="15"/>
  <c r="FA24" i="4"/>
  <c r="G24" i="4"/>
  <c r="BX24" i="74" s="1"/>
  <c r="D24" i="4"/>
  <c r="D24" i="74" s="1"/>
  <c r="C24" i="12"/>
  <c r="C26" i="14"/>
  <c r="C26" i="6"/>
  <c r="C26" i="13"/>
  <c r="C26" i="15"/>
  <c r="FA26" i="4"/>
  <c r="C26" i="12"/>
  <c r="G26" i="4"/>
  <c r="BX26" i="74" s="1"/>
  <c r="D26" i="4"/>
  <c r="D26" i="74" s="1"/>
  <c r="C28" i="14"/>
  <c r="C28" i="6"/>
  <c r="C28" i="13"/>
  <c r="C28" i="15"/>
  <c r="FA28" i="4"/>
  <c r="G28" i="4"/>
  <c r="BX28" i="74" s="1"/>
  <c r="C28" i="12"/>
  <c r="D28" i="4"/>
  <c r="D28" i="74" s="1"/>
  <c r="C30" i="14"/>
  <c r="C30" i="6"/>
  <c r="C30" i="13"/>
  <c r="C30" i="15"/>
  <c r="FA30" i="4"/>
  <c r="C30" i="12"/>
  <c r="D30" i="4"/>
  <c r="D30" i="74" s="1"/>
  <c r="G30" i="4"/>
  <c r="BX30" i="74" s="1"/>
  <c r="C32" i="14"/>
  <c r="C32" i="6"/>
  <c r="C32" i="13"/>
  <c r="C32" i="15"/>
  <c r="FA32" i="4"/>
  <c r="D32" i="4"/>
  <c r="D32" i="74" s="1"/>
  <c r="G32" i="4"/>
  <c r="BX32" i="74" s="1"/>
  <c r="C32" i="12"/>
  <c r="C34" i="14"/>
  <c r="C34" i="6"/>
  <c r="C34" i="13"/>
  <c r="C34" i="15"/>
  <c r="FA34" i="4"/>
  <c r="C34" i="12"/>
  <c r="D34" i="4"/>
  <c r="D34" i="74" s="1"/>
  <c r="G34" i="4"/>
  <c r="BX34" i="74" s="1"/>
  <c r="C36" i="14"/>
  <c r="C36" i="6"/>
  <c r="C36" i="13"/>
  <c r="C36" i="15"/>
  <c r="FA36" i="4"/>
  <c r="D36" i="4"/>
  <c r="D36" i="74" s="1"/>
  <c r="G36" i="4"/>
  <c r="BX36" i="74" s="1"/>
  <c r="C36" i="12"/>
  <c r="C38" i="14"/>
  <c r="C38" i="6"/>
  <c r="C38" i="13"/>
  <c r="C38" i="15"/>
  <c r="FA38" i="4"/>
  <c r="C38" i="12"/>
  <c r="G38" i="4"/>
  <c r="BX38" i="74" s="1"/>
  <c r="D38" i="4"/>
  <c r="D38" i="74" s="1"/>
  <c r="C40" i="14"/>
  <c r="C40" i="6"/>
  <c r="C40" i="13"/>
  <c r="C40" i="12"/>
  <c r="C40" i="15"/>
  <c r="FA40" i="4"/>
  <c r="G40" i="4"/>
  <c r="BX40" i="74" s="1"/>
  <c r="D40" i="4"/>
  <c r="D40" i="74" s="1"/>
  <c r="C42" i="14"/>
  <c r="C42" i="6"/>
  <c r="C42" i="13"/>
  <c r="C42" i="12"/>
  <c r="C42" i="15"/>
  <c r="FA42" i="4"/>
  <c r="D42" i="4"/>
  <c r="D42" i="74" s="1"/>
  <c r="G42" i="4"/>
  <c r="BX42" i="74" s="1"/>
  <c r="C44" i="14"/>
  <c r="C44" i="6"/>
  <c r="C44" i="13"/>
  <c r="C44" i="12"/>
  <c r="C44" i="15"/>
  <c r="FA44" i="4"/>
  <c r="D44" i="4"/>
  <c r="D44" i="74" s="1"/>
  <c r="G44" i="4"/>
  <c r="BX44" i="74" s="1"/>
  <c r="C46" i="14"/>
  <c r="C46" i="6"/>
  <c r="C46" i="13"/>
  <c r="C46" i="12"/>
  <c r="C46" i="15"/>
  <c r="FA46" i="4"/>
  <c r="G46" i="4"/>
  <c r="BX46" i="74" s="1"/>
  <c r="D46" i="4"/>
  <c r="D46" i="74" s="1"/>
  <c r="C48" i="14"/>
  <c r="C48" i="6"/>
  <c r="C48" i="13"/>
  <c r="C48" i="15"/>
  <c r="C48" i="12"/>
  <c r="FA48" i="4"/>
  <c r="D48" i="4"/>
  <c r="D48" i="74" s="1"/>
  <c r="G48" i="4"/>
  <c r="BX48" i="74" s="1"/>
  <c r="C50" i="14"/>
  <c r="C50" i="6"/>
  <c r="C50" i="13"/>
  <c r="C50" i="12"/>
  <c r="C50" i="15"/>
  <c r="FA50" i="4"/>
  <c r="D50" i="4"/>
  <c r="D50" i="74" s="1"/>
  <c r="G50" i="4"/>
  <c r="BX50" i="74" s="1"/>
  <c r="C52" i="14"/>
  <c r="C52" i="6"/>
  <c r="C52" i="13"/>
  <c r="C52" i="12"/>
  <c r="FA52" i="12" s="1"/>
  <c r="C52" i="15"/>
  <c r="FA52" i="4"/>
  <c r="G52" i="4"/>
  <c r="BX52" i="74" s="1"/>
  <c r="D52" i="4"/>
  <c r="D52" i="74" s="1"/>
  <c r="G8" i="4"/>
  <c r="D12" i="4"/>
  <c r="G14" i="4"/>
  <c r="D10" i="4"/>
  <c r="D8" i="4"/>
  <c r="G15" i="4"/>
  <c r="D16" i="4"/>
  <c r="D18" i="4"/>
  <c r="D17" i="4"/>
  <c r="G13" i="4"/>
  <c r="D9" i="4"/>
  <c r="D14" i="4"/>
  <c r="G17" i="4"/>
  <c r="G18" i="4"/>
  <c r="G16" i="4"/>
  <c r="G11" i="4"/>
  <c r="D15" i="4"/>
  <c r="G10" i="4"/>
  <c r="D13" i="4"/>
  <c r="G12" i="4"/>
  <c r="D11" i="4"/>
  <c r="G9" i="4"/>
  <c r="D14" i="74" l="1"/>
  <c r="D18" i="74"/>
  <c r="D16" i="74"/>
  <c r="BX17" i="74"/>
  <c r="BX13" i="74"/>
  <c r="BX18" i="74"/>
  <c r="BX14" i="74"/>
  <c r="D12" i="74"/>
  <c r="D17" i="74"/>
  <c r="D15" i="74"/>
  <c r="D13" i="74"/>
  <c r="BX15" i="74"/>
  <c r="BX16" i="74"/>
  <c r="BX12" i="74"/>
  <c r="D9" i="74"/>
  <c r="D11" i="74"/>
  <c r="BX11" i="74"/>
  <c r="BX10" i="74"/>
  <c r="BX8" i="74"/>
  <c r="BX9" i="74"/>
  <c r="D8" i="74"/>
  <c r="D10" i="74"/>
  <c r="BN30" i="74"/>
  <c r="AH30" i="74"/>
  <c r="BS30" i="74"/>
  <c r="BO30" i="74"/>
  <c r="AJ30" i="74"/>
  <c r="BQ30" i="74" s="1"/>
  <c r="BT30" i="74"/>
  <c r="BU30" i="74" s="1"/>
  <c r="BP30" i="74"/>
  <c r="BR30" i="74" s="1"/>
  <c r="BJ30" i="74"/>
  <c r="BL30" i="74"/>
  <c r="BN46" i="74"/>
  <c r="AH46" i="74"/>
  <c r="BS46" i="74"/>
  <c r="BO46" i="74"/>
  <c r="AJ46" i="74"/>
  <c r="BQ46" i="74" s="1"/>
  <c r="BT46" i="74"/>
  <c r="BU46" i="74" s="1"/>
  <c r="BP46" i="74"/>
  <c r="BR46" i="74" s="1"/>
  <c r="BJ46" i="74"/>
  <c r="BL46" i="74"/>
  <c r="BT40" i="74"/>
  <c r="BU40" i="74" s="1"/>
  <c r="BP40" i="74"/>
  <c r="BR40" i="74" s="1"/>
  <c r="BJ40" i="74"/>
  <c r="BL40" i="74"/>
  <c r="BN40" i="74"/>
  <c r="AH40" i="74"/>
  <c r="BS40" i="74"/>
  <c r="BO40" i="74"/>
  <c r="AJ40" i="74"/>
  <c r="BQ40" i="74" s="1"/>
  <c r="BJ13" i="74"/>
  <c r="BL13" i="74"/>
  <c r="BN13" i="74"/>
  <c r="AH13" i="74"/>
  <c r="AJ13" i="74" s="1"/>
  <c r="BQ13" i="74" s="1"/>
  <c r="BL15" i="74"/>
  <c r="BN15" i="74"/>
  <c r="AH15" i="74"/>
  <c r="AJ15" i="74" s="1"/>
  <c r="BQ15" i="74" s="1"/>
  <c r="BJ15" i="74"/>
  <c r="BN38" i="74"/>
  <c r="AH38" i="74"/>
  <c r="BS38" i="74"/>
  <c r="BO38" i="74"/>
  <c r="AJ38" i="74"/>
  <c r="BQ38" i="74" s="1"/>
  <c r="BT38" i="74"/>
  <c r="BU38" i="74" s="1"/>
  <c r="BP38" i="74"/>
  <c r="BR38" i="74" s="1"/>
  <c r="BJ38" i="74"/>
  <c r="BL38" i="74"/>
  <c r="BS37" i="74"/>
  <c r="BO37" i="74"/>
  <c r="AJ37" i="74"/>
  <c r="BQ37" i="74" s="1"/>
  <c r="BT37" i="74"/>
  <c r="BU37" i="74" s="1"/>
  <c r="BP37" i="74"/>
  <c r="BR37" i="74" s="1"/>
  <c r="BJ37" i="74"/>
  <c r="BL37" i="74"/>
  <c r="BN37" i="74"/>
  <c r="AH37" i="74"/>
  <c r="BN50" i="74"/>
  <c r="AH50" i="74"/>
  <c r="BS50" i="74"/>
  <c r="BO50" i="74"/>
  <c r="AJ50" i="74"/>
  <c r="BQ50" i="74" s="1"/>
  <c r="BT50" i="74"/>
  <c r="BU50" i="74" s="1"/>
  <c r="BP50" i="74"/>
  <c r="BR50" i="74" s="1"/>
  <c r="BJ50" i="74"/>
  <c r="BL50" i="74"/>
  <c r="BL35" i="74"/>
  <c r="BN35" i="74"/>
  <c r="AH35" i="74"/>
  <c r="BS35" i="74"/>
  <c r="BO35" i="74"/>
  <c r="AJ35" i="74"/>
  <c r="BQ35" i="74" s="1"/>
  <c r="BT35" i="74"/>
  <c r="BU35" i="74" s="1"/>
  <c r="BP35" i="74"/>
  <c r="BR35" i="74" s="1"/>
  <c r="BJ35" i="74"/>
  <c r="BT28" i="74"/>
  <c r="BU28" i="74" s="1"/>
  <c r="BP28" i="74"/>
  <c r="BR28" i="74" s="1"/>
  <c r="BJ28" i="74"/>
  <c r="BL28" i="74"/>
  <c r="BN28" i="74"/>
  <c r="AH28" i="74"/>
  <c r="BS28" i="74"/>
  <c r="BO28" i="74"/>
  <c r="AJ28" i="74"/>
  <c r="BQ28" i="74" s="1"/>
  <c r="BS29" i="74"/>
  <c r="BO29" i="74"/>
  <c r="AJ29" i="74"/>
  <c r="BQ29" i="74" s="1"/>
  <c r="BT29" i="74"/>
  <c r="BU29" i="74" s="1"/>
  <c r="BP29" i="74"/>
  <c r="BR29" i="74" s="1"/>
  <c r="BJ29" i="74"/>
  <c r="BL29" i="74"/>
  <c r="BN29" i="74"/>
  <c r="AH29" i="74"/>
  <c r="BT20" i="74"/>
  <c r="BU20" i="74" s="1"/>
  <c r="BP20" i="74"/>
  <c r="BR20" i="74" s="1"/>
  <c r="BJ20" i="74"/>
  <c r="BL20" i="74"/>
  <c r="BN20" i="74"/>
  <c r="AH20" i="74"/>
  <c r="BS20" i="74"/>
  <c r="BO20" i="74"/>
  <c r="AJ20" i="74"/>
  <c r="BQ20" i="74" s="1"/>
  <c r="BS25" i="74"/>
  <c r="BO25" i="74"/>
  <c r="AJ25" i="74"/>
  <c r="BQ25" i="74" s="1"/>
  <c r="BT25" i="74"/>
  <c r="BU25" i="74" s="1"/>
  <c r="BP25" i="74"/>
  <c r="BR25" i="74" s="1"/>
  <c r="BJ25" i="74"/>
  <c r="BL25" i="74"/>
  <c r="BN25" i="74"/>
  <c r="AH25" i="74"/>
  <c r="BS33" i="74"/>
  <c r="BO33" i="74"/>
  <c r="AJ33" i="74"/>
  <c r="BQ33" i="74" s="1"/>
  <c r="BT33" i="74"/>
  <c r="BU33" i="74" s="1"/>
  <c r="BP33" i="74"/>
  <c r="BR33" i="74" s="1"/>
  <c r="BJ33" i="74"/>
  <c r="BL33" i="74"/>
  <c r="BN33" i="74"/>
  <c r="AH33" i="74"/>
  <c r="BS49" i="74"/>
  <c r="BO49" i="74"/>
  <c r="AJ49" i="74"/>
  <c r="BQ49" i="74" s="1"/>
  <c r="BT49" i="74"/>
  <c r="BU49" i="74" s="1"/>
  <c r="BP49" i="74"/>
  <c r="BR49" i="74" s="1"/>
  <c r="BJ49" i="74"/>
  <c r="BL49" i="74"/>
  <c r="BN49" i="74"/>
  <c r="AH49" i="74"/>
  <c r="BL23" i="74"/>
  <c r="BN23" i="74"/>
  <c r="AH23" i="74"/>
  <c r="BS23" i="74"/>
  <c r="BO23" i="74"/>
  <c r="AJ23" i="74"/>
  <c r="BQ23" i="74" s="1"/>
  <c r="BT23" i="74"/>
  <c r="BU23" i="74" s="1"/>
  <c r="BP23" i="74"/>
  <c r="BR23" i="74" s="1"/>
  <c r="BJ23" i="74"/>
  <c r="BS21" i="74"/>
  <c r="BO21" i="74"/>
  <c r="AJ21" i="74"/>
  <c r="BQ21" i="74" s="1"/>
  <c r="BT21" i="74"/>
  <c r="BU21" i="74" s="1"/>
  <c r="BP21" i="74"/>
  <c r="BR21" i="74" s="1"/>
  <c r="BJ21" i="74"/>
  <c r="BL21" i="74"/>
  <c r="BN21" i="74"/>
  <c r="AH21" i="74"/>
  <c r="BN14" i="74"/>
  <c r="AH14" i="74"/>
  <c r="AJ14" i="74" s="1"/>
  <c r="BQ14" i="74" s="1"/>
  <c r="BJ14" i="74"/>
  <c r="BL14" i="74"/>
  <c r="BL43" i="74"/>
  <c r="BN43" i="74"/>
  <c r="AH43" i="74"/>
  <c r="BS43" i="74"/>
  <c r="BO43" i="74"/>
  <c r="AJ43" i="74"/>
  <c r="BQ43" i="74" s="1"/>
  <c r="BT43" i="74"/>
  <c r="BU43" i="74" s="1"/>
  <c r="BP43" i="74"/>
  <c r="BR43" i="74" s="1"/>
  <c r="BJ43" i="74"/>
  <c r="BN26" i="74"/>
  <c r="AH26" i="74"/>
  <c r="BS26" i="74"/>
  <c r="BO26" i="74"/>
  <c r="AJ26" i="74"/>
  <c r="BQ26" i="74" s="1"/>
  <c r="BT26" i="74"/>
  <c r="BU26" i="74" s="1"/>
  <c r="BP26" i="74"/>
  <c r="BR26" i="74" s="1"/>
  <c r="BJ26" i="74"/>
  <c r="BL26" i="74"/>
  <c r="BJ16" i="74"/>
  <c r="BL16" i="74"/>
  <c r="BN16" i="74"/>
  <c r="AH16" i="74"/>
  <c r="AJ16" i="74" s="1"/>
  <c r="BQ16" i="74" s="1"/>
  <c r="BJ8" i="74"/>
  <c r="BL8" i="74"/>
  <c r="BN8" i="74"/>
  <c r="AH8" i="74"/>
  <c r="AJ8" i="74" s="1"/>
  <c r="BQ8" i="74" s="1"/>
  <c r="BT48" i="74"/>
  <c r="BU48" i="74" s="1"/>
  <c r="BP48" i="74"/>
  <c r="BR48" i="74" s="1"/>
  <c r="BJ48" i="74"/>
  <c r="BL48" i="74"/>
  <c r="BN48" i="74"/>
  <c r="AH48" i="74"/>
  <c r="BS48" i="74"/>
  <c r="BO48" i="74"/>
  <c r="AJ48" i="74"/>
  <c r="BQ48" i="74" s="1"/>
  <c r="BT36" i="74"/>
  <c r="BU36" i="74" s="1"/>
  <c r="BP36" i="74"/>
  <c r="BR36" i="74" s="1"/>
  <c r="BJ36" i="74"/>
  <c r="BL36" i="74"/>
  <c r="BN36" i="74"/>
  <c r="AH36" i="74"/>
  <c r="BS36" i="74"/>
  <c r="BO36" i="74"/>
  <c r="AJ36" i="74"/>
  <c r="BQ36" i="74" s="1"/>
  <c r="BL31" i="74"/>
  <c r="BN31" i="74"/>
  <c r="AH31" i="74"/>
  <c r="BS31" i="74"/>
  <c r="BO31" i="74"/>
  <c r="AJ31" i="74"/>
  <c r="BQ31" i="74" s="1"/>
  <c r="BT31" i="74"/>
  <c r="BU31" i="74" s="1"/>
  <c r="BP31" i="74"/>
  <c r="BR31" i="74" s="1"/>
  <c r="BJ31" i="74"/>
  <c r="BJ17" i="74"/>
  <c r="BL17" i="74"/>
  <c r="BN17" i="74"/>
  <c r="AH17" i="74"/>
  <c r="AJ17" i="74" s="1"/>
  <c r="BQ17" i="74" s="1"/>
  <c r="BN18" i="74"/>
  <c r="AH18" i="74"/>
  <c r="AJ18" i="74" s="1"/>
  <c r="BQ18" i="74" s="1"/>
  <c r="BJ18" i="74"/>
  <c r="BL18" i="74"/>
  <c r="BL11" i="74"/>
  <c r="BN11" i="74"/>
  <c r="AH11" i="74"/>
  <c r="AJ11" i="74" s="1"/>
  <c r="BQ11" i="74" s="1"/>
  <c r="BJ11" i="74"/>
  <c r="BL51" i="74"/>
  <c r="BN51" i="74"/>
  <c r="AH51" i="74"/>
  <c r="BS51" i="74"/>
  <c r="BO51" i="74"/>
  <c r="AJ51" i="74"/>
  <c r="BQ51" i="74" s="1"/>
  <c r="BT51" i="74"/>
  <c r="BU51" i="74" s="1"/>
  <c r="BP51" i="74"/>
  <c r="BR51" i="74" s="1"/>
  <c r="BJ51" i="74"/>
  <c r="BL39" i="74"/>
  <c r="BN39" i="74"/>
  <c r="AH39" i="74"/>
  <c r="BS39" i="74"/>
  <c r="BO39" i="74"/>
  <c r="AJ39" i="74"/>
  <c r="BQ39" i="74" s="1"/>
  <c r="BT39" i="74"/>
  <c r="BU39" i="74" s="1"/>
  <c r="BP39" i="74"/>
  <c r="BR39" i="74" s="1"/>
  <c r="BJ39" i="74"/>
  <c r="BN22" i="74"/>
  <c r="AH22" i="74"/>
  <c r="BS22" i="74"/>
  <c r="BO22" i="74"/>
  <c r="AJ22" i="74"/>
  <c r="BQ22" i="74" s="1"/>
  <c r="BT22" i="74"/>
  <c r="BU22" i="74" s="1"/>
  <c r="BP22" i="74"/>
  <c r="BR22" i="74" s="1"/>
  <c r="BJ22" i="74"/>
  <c r="BL22" i="74"/>
  <c r="BL27" i="74"/>
  <c r="BN27" i="74"/>
  <c r="AH27" i="74"/>
  <c r="BS27" i="74"/>
  <c r="BO27" i="74"/>
  <c r="AJ27" i="74"/>
  <c r="BQ27" i="74" s="1"/>
  <c r="BT27" i="74"/>
  <c r="BU27" i="74" s="1"/>
  <c r="BP27" i="74"/>
  <c r="BR27" i="74" s="1"/>
  <c r="BJ27" i="74"/>
  <c r="BJ9" i="74"/>
  <c r="BL9" i="74"/>
  <c r="BN9" i="74"/>
  <c r="AH9" i="74"/>
  <c r="AJ9" i="74" s="1"/>
  <c r="BQ9" i="74" s="1"/>
  <c r="BJ12" i="74"/>
  <c r="BL12" i="74"/>
  <c r="BN12" i="74"/>
  <c r="AH12" i="74"/>
  <c r="AJ12" i="74" s="1"/>
  <c r="BQ12" i="74" s="1"/>
  <c r="BT32" i="74"/>
  <c r="BU32" i="74" s="1"/>
  <c r="BP32" i="74"/>
  <c r="BR32" i="74" s="1"/>
  <c r="BJ32" i="74"/>
  <c r="BL32" i="74"/>
  <c r="BN32" i="74"/>
  <c r="AH32" i="74"/>
  <c r="BS32" i="74"/>
  <c r="BO32" i="74"/>
  <c r="AJ32" i="74"/>
  <c r="BQ32" i="74" s="1"/>
  <c r="BT24" i="74"/>
  <c r="BU24" i="74" s="1"/>
  <c r="BP24" i="74"/>
  <c r="BR24" i="74" s="1"/>
  <c r="BJ24" i="74"/>
  <c r="BL24" i="74"/>
  <c r="BN24" i="74"/>
  <c r="AH24" i="74"/>
  <c r="BS24" i="74"/>
  <c r="BO24" i="74"/>
  <c r="AJ24" i="74"/>
  <c r="BQ24" i="74" s="1"/>
  <c r="BS41" i="74"/>
  <c r="BO41" i="74"/>
  <c r="AJ41" i="74"/>
  <c r="BQ41" i="74" s="1"/>
  <c r="BT41" i="74"/>
  <c r="BU41" i="74" s="1"/>
  <c r="BP41" i="74"/>
  <c r="BR41" i="74" s="1"/>
  <c r="BJ41" i="74"/>
  <c r="BL41" i="74"/>
  <c r="BN41" i="74"/>
  <c r="AH41" i="74"/>
  <c r="BT44" i="74"/>
  <c r="BU44" i="74" s="1"/>
  <c r="BP44" i="74"/>
  <c r="BR44" i="74" s="1"/>
  <c r="BJ44" i="74"/>
  <c r="BL44" i="74"/>
  <c r="BN44" i="74"/>
  <c r="AH44" i="74"/>
  <c r="BS44" i="74"/>
  <c r="BO44" i="74"/>
  <c r="AJ44" i="74"/>
  <c r="BQ44" i="74" s="1"/>
  <c r="BT52" i="74"/>
  <c r="BU52" i="74" s="1"/>
  <c r="BP52" i="74"/>
  <c r="BR52" i="74" s="1"/>
  <c r="BJ52" i="74"/>
  <c r="BL52" i="74"/>
  <c r="BN52" i="74"/>
  <c r="AH52" i="74"/>
  <c r="BS52" i="74"/>
  <c r="BO52" i="74"/>
  <c r="AJ52" i="74"/>
  <c r="BQ52" i="74" s="1"/>
  <c r="BN34" i="74"/>
  <c r="AH34" i="74"/>
  <c r="BS34" i="74"/>
  <c r="BO34" i="74"/>
  <c r="AJ34" i="74"/>
  <c r="BQ34" i="74" s="1"/>
  <c r="BT34" i="74"/>
  <c r="BU34" i="74" s="1"/>
  <c r="BP34" i="74"/>
  <c r="BR34" i="74" s="1"/>
  <c r="BJ34" i="74"/>
  <c r="BL34" i="74"/>
  <c r="BL19" i="74"/>
  <c r="BN19" i="74"/>
  <c r="AH19" i="74"/>
  <c r="BS19" i="74"/>
  <c r="BO19" i="74"/>
  <c r="AJ19" i="74"/>
  <c r="BQ19" i="74" s="1"/>
  <c r="BT19" i="74"/>
  <c r="BU19" i="74" s="1"/>
  <c r="BP19" i="74"/>
  <c r="BR19" i="74" s="1"/>
  <c r="BJ19" i="74"/>
  <c r="BS45" i="74"/>
  <c r="BO45" i="74"/>
  <c r="AJ45" i="74"/>
  <c r="BQ45" i="74" s="1"/>
  <c r="BT45" i="74"/>
  <c r="BU45" i="74" s="1"/>
  <c r="BP45" i="74"/>
  <c r="BR45" i="74" s="1"/>
  <c r="BJ45" i="74"/>
  <c r="BL45" i="74"/>
  <c r="BN45" i="74"/>
  <c r="AH45" i="74"/>
  <c r="BN10" i="74"/>
  <c r="AH10" i="74"/>
  <c r="AJ10" i="74" s="1"/>
  <c r="BQ10" i="74" s="1"/>
  <c r="BJ10" i="74"/>
  <c r="BL10" i="74"/>
  <c r="BN42" i="74"/>
  <c r="AH42" i="74"/>
  <c r="BS42" i="74"/>
  <c r="BO42" i="74"/>
  <c r="AJ42" i="74"/>
  <c r="BQ42" i="74" s="1"/>
  <c r="BT42" i="74"/>
  <c r="BU42" i="74" s="1"/>
  <c r="BP42" i="74"/>
  <c r="BR42" i="74" s="1"/>
  <c r="BJ42" i="74"/>
  <c r="BL42" i="74"/>
  <c r="BL47" i="74"/>
  <c r="BN47" i="74"/>
  <c r="AH47" i="74"/>
  <c r="BS47" i="74"/>
  <c r="BO47" i="74"/>
  <c r="AJ47" i="74"/>
  <c r="BQ47" i="74" s="1"/>
  <c r="BT47" i="74"/>
  <c r="BU47" i="74" s="1"/>
  <c r="BP47" i="74"/>
  <c r="BR47" i="74" s="1"/>
  <c r="BJ47" i="74"/>
  <c r="D9" i="73"/>
  <c r="D11" i="73"/>
  <c r="BX11" i="73"/>
  <c r="BX10" i="73"/>
  <c r="BX8" i="73"/>
  <c r="BX9" i="73"/>
  <c r="D8" i="73"/>
  <c r="D10" i="73"/>
  <c r="D36" i="72"/>
  <c r="D36" i="73"/>
  <c r="D50" i="72"/>
  <c r="D50" i="73"/>
  <c r="D48" i="72"/>
  <c r="D48" i="73"/>
  <c r="D42" i="72"/>
  <c r="D42" i="73"/>
  <c r="BX40" i="72"/>
  <c r="BX40" i="73"/>
  <c r="BX38" i="72"/>
  <c r="BX38" i="73"/>
  <c r="BX32" i="72"/>
  <c r="BX32" i="73"/>
  <c r="D30" i="72"/>
  <c r="D30" i="73"/>
  <c r="BX26" i="72"/>
  <c r="BX26" i="73"/>
  <c r="D24" i="72"/>
  <c r="D24" i="73"/>
  <c r="D52" i="72"/>
  <c r="D52" i="73"/>
  <c r="BX50" i="72"/>
  <c r="BX50" i="73"/>
  <c r="BX48" i="72"/>
  <c r="BX48" i="73"/>
  <c r="D46" i="72"/>
  <c r="D46" i="73"/>
  <c r="BX44" i="72"/>
  <c r="BX44" i="73"/>
  <c r="BX42" i="72"/>
  <c r="BX42" i="73"/>
  <c r="D40" i="72"/>
  <c r="D40" i="73"/>
  <c r="D38" i="72"/>
  <c r="D38" i="73"/>
  <c r="BX34" i="72"/>
  <c r="BX34" i="73"/>
  <c r="BX30" i="72"/>
  <c r="BX30" i="73"/>
  <c r="D28" i="72"/>
  <c r="D28" i="73"/>
  <c r="D26" i="72"/>
  <c r="D26" i="73"/>
  <c r="D22" i="72"/>
  <c r="D22" i="73"/>
  <c r="D18" i="72"/>
  <c r="D18" i="73"/>
  <c r="D16" i="72"/>
  <c r="D16" i="73"/>
  <c r="D14" i="72"/>
  <c r="D14" i="73"/>
  <c r="BX37" i="72"/>
  <c r="BX37" i="73"/>
  <c r="BX33" i="72"/>
  <c r="BX33" i="73"/>
  <c r="BX29" i="72"/>
  <c r="BX29" i="73"/>
  <c r="BX25" i="72"/>
  <c r="BX25" i="73"/>
  <c r="BX21" i="72"/>
  <c r="BX21" i="73"/>
  <c r="BX17" i="72"/>
  <c r="BX17" i="73"/>
  <c r="BX13" i="72"/>
  <c r="BX13" i="73"/>
  <c r="BN30" i="73"/>
  <c r="AH30" i="73"/>
  <c r="BS30" i="73"/>
  <c r="BO30" i="73"/>
  <c r="AJ30" i="73"/>
  <c r="BQ30" i="73" s="1"/>
  <c r="BT30" i="73"/>
  <c r="BU30" i="73" s="1"/>
  <c r="BP30" i="73"/>
  <c r="BR30" i="73" s="1"/>
  <c r="BJ30" i="73"/>
  <c r="BL30" i="73"/>
  <c r="BN46" i="73"/>
  <c r="AH46" i="73"/>
  <c r="BS46" i="73"/>
  <c r="BO46" i="73"/>
  <c r="AJ46" i="73"/>
  <c r="BQ46" i="73" s="1"/>
  <c r="BT46" i="73"/>
  <c r="BU46" i="73" s="1"/>
  <c r="BP46" i="73"/>
  <c r="BR46" i="73" s="1"/>
  <c r="BJ46" i="73"/>
  <c r="BL46" i="73"/>
  <c r="BT40" i="73"/>
  <c r="BU40" i="73" s="1"/>
  <c r="BP40" i="73"/>
  <c r="BR40" i="73" s="1"/>
  <c r="BJ40" i="73"/>
  <c r="BL40" i="73"/>
  <c r="BN40" i="73"/>
  <c r="AH40" i="73"/>
  <c r="BS40" i="73"/>
  <c r="BO40" i="73"/>
  <c r="AJ40" i="73"/>
  <c r="BQ40" i="73" s="1"/>
  <c r="BJ13" i="73"/>
  <c r="BL13" i="73"/>
  <c r="BN13" i="73"/>
  <c r="AH13" i="73"/>
  <c r="AJ13" i="73" s="1"/>
  <c r="BQ13" i="73" s="1"/>
  <c r="BN15" i="73"/>
  <c r="AH15" i="73"/>
  <c r="AJ15" i="73" s="1"/>
  <c r="BQ15" i="73" s="1"/>
  <c r="BJ15" i="73"/>
  <c r="BL15" i="73"/>
  <c r="BN38" i="73"/>
  <c r="AH38" i="73"/>
  <c r="BS38" i="73"/>
  <c r="BO38" i="73"/>
  <c r="AJ38" i="73"/>
  <c r="BQ38" i="73" s="1"/>
  <c r="BT38" i="73"/>
  <c r="BU38" i="73" s="1"/>
  <c r="BP38" i="73"/>
  <c r="BR38" i="73" s="1"/>
  <c r="BJ38" i="73"/>
  <c r="BL38" i="73"/>
  <c r="BS37" i="73"/>
  <c r="BO37" i="73"/>
  <c r="AJ37" i="73"/>
  <c r="BQ37" i="73" s="1"/>
  <c r="BT37" i="73"/>
  <c r="BU37" i="73" s="1"/>
  <c r="BP37" i="73"/>
  <c r="BR37" i="73" s="1"/>
  <c r="BJ37" i="73"/>
  <c r="BL37" i="73"/>
  <c r="BN37" i="73"/>
  <c r="AH37" i="73"/>
  <c r="BN50" i="73"/>
  <c r="AH50" i="73"/>
  <c r="BS50" i="73"/>
  <c r="BO50" i="73"/>
  <c r="AJ50" i="73"/>
  <c r="BQ50" i="73" s="1"/>
  <c r="BT50" i="73"/>
  <c r="BU50" i="73" s="1"/>
  <c r="BP50" i="73"/>
  <c r="BR50" i="73" s="1"/>
  <c r="BJ50" i="73"/>
  <c r="BL50" i="73"/>
  <c r="BL35" i="73"/>
  <c r="BN35" i="73"/>
  <c r="AH35" i="73"/>
  <c r="BS35" i="73"/>
  <c r="BO35" i="73"/>
  <c r="AJ35" i="73"/>
  <c r="BQ35" i="73" s="1"/>
  <c r="BT35" i="73"/>
  <c r="BU35" i="73" s="1"/>
  <c r="BP35" i="73"/>
  <c r="BR35" i="73" s="1"/>
  <c r="BJ35" i="73"/>
  <c r="BX51" i="72"/>
  <c r="BX51" i="73"/>
  <c r="BX49" i="72"/>
  <c r="BX49" i="73"/>
  <c r="BX47" i="72"/>
  <c r="BX47" i="73"/>
  <c r="BX45" i="72"/>
  <c r="BX45" i="73"/>
  <c r="BX43" i="72"/>
  <c r="BX43" i="73"/>
  <c r="BX41" i="72"/>
  <c r="BX41" i="73"/>
  <c r="BX39" i="72"/>
  <c r="BX39" i="73"/>
  <c r="BX35" i="72"/>
  <c r="BX35" i="73"/>
  <c r="BX31" i="72"/>
  <c r="BX31" i="73"/>
  <c r="BX27" i="72"/>
  <c r="BX27" i="73"/>
  <c r="BX23" i="72"/>
  <c r="BX23" i="73"/>
  <c r="BX19" i="72"/>
  <c r="BX19" i="73"/>
  <c r="BX15" i="72"/>
  <c r="BX15" i="73"/>
  <c r="BT28" i="73"/>
  <c r="BU28" i="73" s="1"/>
  <c r="BP28" i="73"/>
  <c r="BR28" i="73" s="1"/>
  <c r="BJ28" i="73"/>
  <c r="BL28" i="73"/>
  <c r="BN28" i="73"/>
  <c r="AH28" i="73"/>
  <c r="BS28" i="73"/>
  <c r="BO28" i="73"/>
  <c r="AJ28" i="73"/>
  <c r="BQ28" i="73" s="1"/>
  <c r="BS29" i="73"/>
  <c r="BO29" i="73"/>
  <c r="AJ29" i="73"/>
  <c r="BQ29" i="73" s="1"/>
  <c r="BT29" i="73"/>
  <c r="BU29" i="73" s="1"/>
  <c r="BP29" i="73"/>
  <c r="BR29" i="73" s="1"/>
  <c r="BJ29" i="73"/>
  <c r="BL29" i="73"/>
  <c r="BN29" i="73"/>
  <c r="AH29" i="73"/>
  <c r="BT20" i="73"/>
  <c r="BU20" i="73" s="1"/>
  <c r="BP20" i="73"/>
  <c r="BR20" i="73" s="1"/>
  <c r="BJ20" i="73"/>
  <c r="BL20" i="73"/>
  <c r="BN20" i="73"/>
  <c r="AH20" i="73"/>
  <c r="BS20" i="73"/>
  <c r="BO20" i="73"/>
  <c r="AJ20" i="73"/>
  <c r="BQ20" i="73" s="1"/>
  <c r="BS25" i="73"/>
  <c r="BO25" i="73"/>
  <c r="AJ25" i="73"/>
  <c r="BQ25" i="73" s="1"/>
  <c r="BT25" i="73"/>
  <c r="BU25" i="73" s="1"/>
  <c r="BP25" i="73"/>
  <c r="BR25" i="73" s="1"/>
  <c r="BJ25" i="73"/>
  <c r="BL25" i="73"/>
  <c r="BN25" i="73"/>
  <c r="AH25" i="73"/>
  <c r="BS33" i="73"/>
  <c r="BO33" i="73"/>
  <c r="AJ33" i="73"/>
  <c r="BQ33" i="73" s="1"/>
  <c r="BT33" i="73"/>
  <c r="BU33" i="73" s="1"/>
  <c r="BP33" i="73"/>
  <c r="BR33" i="73" s="1"/>
  <c r="BJ33" i="73"/>
  <c r="BL33" i="73"/>
  <c r="BN33" i="73"/>
  <c r="AH33" i="73"/>
  <c r="BS49" i="73"/>
  <c r="BO49" i="73"/>
  <c r="AJ49" i="73"/>
  <c r="BQ49" i="73" s="1"/>
  <c r="BT49" i="73"/>
  <c r="BU49" i="73" s="1"/>
  <c r="BP49" i="73"/>
  <c r="BR49" i="73" s="1"/>
  <c r="BJ49" i="73"/>
  <c r="BL49" i="73"/>
  <c r="BN49" i="73"/>
  <c r="AH49" i="73"/>
  <c r="BL23" i="73"/>
  <c r="BN23" i="73"/>
  <c r="AH23" i="73"/>
  <c r="BS23" i="73"/>
  <c r="BO23" i="73"/>
  <c r="AJ23" i="73"/>
  <c r="BQ23" i="73" s="1"/>
  <c r="BT23" i="73"/>
  <c r="BU23" i="73" s="1"/>
  <c r="BP23" i="73"/>
  <c r="BR23" i="73" s="1"/>
  <c r="BJ23" i="73"/>
  <c r="BS21" i="73"/>
  <c r="BO21" i="73"/>
  <c r="AJ21" i="73"/>
  <c r="BQ21" i="73" s="1"/>
  <c r="BT21" i="73"/>
  <c r="BU21" i="73" s="1"/>
  <c r="BP21" i="73"/>
  <c r="BR21" i="73" s="1"/>
  <c r="BJ21" i="73"/>
  <c r="BL21" i="73"/>
  <c r="BN21" i="73"/>
  <c r="AH21" i="73"/>
  <c r="BJ14" i="73"/>
  <c r="BL14" i="73"/>
  <c r="BN14" i="73"/>
  <c r="AH14" i="73"/>
  <c r="AJ14" i="73" s="1"/>
  <c r="BQ14" i="73" s="1"/>
  <c r="D32" i="72"/>
  <c r="D32" i="73"/>
  <c r="BX28" i="72"/>
  <c r="BX28" i="73"/>
  <c r="BX24" i="72"/>
  <c r="BX24" i="73"/>
  <c r="D20" i="72"/>
  <c r="D20" i="73"/>
  <c r="BX16" i="72"/>
  <c r="BX16" i="73"/>
  <c r="BX12" i="72"/>
  <c r="BX12" i="73"/>
  <c r="BL43" i="73"/>
  <c r="BN43" i="73"/>
  <c r="AH43" i="73"/>
  <c r="BS43" i="73"/>
  <c r="BO43" i="73"/>
  <c r="AJ43" i="73"/>
  <c r="BQ43" i="73" s="1"/>
  <c r="BT43" i="73"/>
  <c r="BU43" i="73" s="1"/>
  <c r="BP43" i="73"/>
  <c r="BR43" i="73" s="1"/>
  <c r="BJ43" i="73"/>
  <c r="BN26" i="73"/>
  <c r="AH26" i="73"/>
  <c r="BS26" i="73"/>
  <c r="BO26" i="73"/>
  <c r="AJ26" i="73"/>
  <c r="BQ26" i="73" s="1"/>
  <c r="BT26" i="73"/>
  <c r="BU26" i="73" s="1"/>
  <c r="BP26" i="73"/>
  <c r="BR26" i="73" s="1"/>
  <c r="BJ26" i="73"/>
  <c r="BL26" i="73"/>
  <c r="BL16" i="73"/>
  <c r="BN16" i="73"/>
  <c r="AH16" i="73"/>
  <c r="AJ16" i="73" s="1"/>
  <c r="BQ16" i="73" s="1"/>
  <c r="BJ16" i="73"/>
  <c r="BL8" i="73"/>
  <c r="BN8" i="73"/>
  <c r="BJ8" i="73"/>
  <c r="AH8" i="73"/>
  <c r="AJ8" i="73" s="1"/>
  <c r="BQ8" i="73" s="1"/>
  <c r="BT48" i="73"/>
  <c r="BU48" i="73" s="1"/>
  <c r="BP48" i="73"/>
  <c r="BR48" i="73" s="1"/>
  <c r="BJ48" i="73"/>
  <c r="BL48" i="73"/>
  <c r="BN48" i="73"/>
  <c r="AH48" i="73"/>
  <c r="BS48" i="73"/>
  <c r="BO48" i="73"/>
  <c r="AJ48" i="73"/>
  <c r="BQ48" i="73" s="1"/>
  <c r="BT36" i="73"/>
  <c r="BU36" i="73" s="1"/>
  <c r="BP36" i="73"/>
  <c r="BR36" i="73" s="1"/>
  <c r="BJ36" i="73"/>
  <c r="BL36" i="73"/>
  <c r="BN36" i="73"/>
  <c r="AH36" i="73"/>
  <c r="BS36" i="73"/>
  <c r="BO36" i="73"/>
  <c r="AJ36" i="73"/>
  <c r="BQ36" i="73" s="1"/>
  <c r="BL31" i="73"/>
  <c r="BN31" i="73"/>
  <c r="AH31" i="73"/>
  <c r="BS31" i="73"/>
  <c r="BO31" i="73"/>
  <c r="AJ31" i="73"/>
  <c r="BQ31" i="73" s="1"/>
  <c r="BT31" i="73"/>
  <c r="BU31" i="73" s="1"/>
  <c r="BP31" i="73"/>
  <c r="BR31" i="73" s="1"/>
  <c r="BJ31" i="73"/>
  <c r="BJ17" i="73"/>
  <c r="BL17" i="73"/>
  <c r="BN17" i="73"/>
  <c r="AH17" i="73"/>
  <c r="AJ17" i="73" s="1"/>
  <c r="BQ17" i="73" s="1"/>
  <c r="BN18" i="73"/>
  <c r="BJ18" i="73"/>
  <c r="BL18" i="73"/>
  <c r="AH18" i="73"/>
  <c r="AJ18" i="73" s="1"/>
  <c r="BQ18" i="73" s="1"/>
  <c r="BN11" i="73"/>
  <c r="AH11" i="73"/>
  <c r="AJ11" i="73" s="1"/>
  <c r="BQ11" i="73" s="1"/>
  <c r="BJ11" i="73"/>
  <c r="BL11" i="73"/>
  <c r="BL51" i="73"/>
  <c r="BN51" i="73"/>
  <c r="AH51" i="73"/>
  <c r="BS51" i="73"/>
  <c r="BO51" i="73"/>
  <c r="AJ51" i="73"/>
  <c r="BQ51" i="73" s="1"/>
  <c r="BT51" i="73"/>
  <c r="BU51" i="73" s="1"/>
  <c r="BP51" i="73"/>
  <c r="BR51" i="73" s="1"/>
  <c r="BJ51" i="73"/>
  <c r="BL39" i="73"/>
  <c r="BN39" i="73"/>
  <c r="AH39" i="73"/>
  <c r="BS39" i="73"/>
  <c r="BO39" i="73"/>
  <c r="AJ39" i="73"/>
  <c r="BQ39" i="73" s="1"/>
  <c r="BT39" i="73"/>
  <c r="BU39" i="73" s="1"/>
  <c r="BP39" i="73"/>
  <c r="BR39" i="73" s="1"/>
  <c r="BJ39" i="73"/>
  <c r="BN22" i="73"/>
  <c r="AH22" i="73"/>
  <c r="BS22" i="73"/>
  <c r="BO22" i="73"/>
  <c r="AJ22" i="73"/>
  <c r="BQ22" i="73" s="1"/>
  <c r="BT22" i="73"/>
  <c r="BU22" i="73" s="1"/>
  <c r="BP22" i="73"/>
  <c r="BR22" i="73" s="1"/>
  <c r="BJ22" i="73"/>
  <c r="BL22" i="73"/>
  <c r="BX52" i="72"/>
  <c r="BX52" i="73"/>
  <c r="BX46" i="72"/>
  <c r="BX46" i="73"/>
  <c r="D44" i="72"/>
  <c r="D44" i="73"/>
  <c r="BX36" i="72"/>
  <c r="BX36" i="73"/>
  <c r="D34" i="72"/>
  <c r="D34" i="73"/>
  <c r="BX22" i="72"/>
  <c r="BX22" i="73"/>
  <c r="BX20" i="72"/>
  <c r="BX20" i="73"/>
  <c r="BX18" i="72"/>
  <c r="BX18" i="73"/>
  <c r="BX14" i="72"/>
  <c r="BX14" i="73"/>
  <c r="D12" i="72"/>
  <c r="D12" i="73"/>
  <c r="D51" i="72"/>
  <c r="D51" i="73"/>
  <c r="D49" i="72"/>
  <c r="D49" i="73"/>
  <c r="D47" i="72"/>
  <c r="D47" i="73"/>
  <c r="D45" i="72"/>
  <c r="D45" i="73"/>
  <c r="D43" i="72"/>
  <c r="D43" i="73"/>
  <c r="D41" i="72"/>
  <c r="D41" i="73"/>
  <c r="D39" i="72"/>
  <c r="D39" i="73"/>
  <c r="D37" i="72"/>
  <c r="D37" i="73"/>
  <c r="D35" i="72"/>
  <c r="D35" i="73"/>
  <c r="D33" i="72"/>
  <c r="D33" i="73"/>
  <c r="D31" i="72"/>
  <c r="D31" i="73"/>
  <c r="D29" i="72"/>
  <c r="D29" i="73"/>
  <c r="D27" i="72"/>
  <c r="D27" i="73"/>
  <c r="D25" i="72"/>
  <c r="D25" i="73"/>
  <c r="D23" i="72"/>
  <c r="D23" i="73"/>
  <c r="D21" i="72"/>
  <c r="D21" i="73"/>
  <c r="D19" i="72"/>
  <c r="D19" i="73"/>
  <c r="D17" i="72"/>
  <c r="D17" i="73"/>
  <c r="D15" i="72"/>
  <c r="D15" i="73"/>
  <c r="D13" i="72"/>
  <c r="D13" i="73"/>
  <c r="BL27" i="73"/>
  <c r="BN27" i="73"/>
  <c r="AH27" i="73"/>
  <c r="BS27" i="73"/>
  <c r="BO27" i="73"/>
  <c r="AJ27" i="73"/>
  <c r="BQ27" i="73" s="1"/>
  <c r="BT27" i="73"/>
  <c r="BU27" i="73" s="1"/>
  <c r="BP27" i="73"/>
  <c r="BR27" i="73" s="1"/>
  <c r="BJ27" i="73"/>
  <c r="BJ9" i="73"/>
  <c r="BL9" i="73"/>
  <c r="BN9" i="73"/>
  <c r="AH9" i="73"/>
  <c r="AJ9" i="73" s="1"/>
  <c r="BQ9" i="73" s="1"/>
  <c r="BL12" i="73"/>
  <c r="AH12" i="73"/>
  <c r="AJ12" i="73" s="1"/>
  <c r="BQ12" i="73" s="1"/>
  <c r="BN12" i="73"/>
  <c r="BJ12" i="73"/>
  <c r="BT32" i="73"/>
  <c r="BU32" i="73" s="1"/>
  <c r="BP32" i="73"/>
  <c r="BR32" i="73" s="1"/>
  <c r="BJ32" i="73"/>
  <c r="BL32" i="73"/>
  <c r="BN32" i="73"/>
  <c r="AH32" i="73"/>
  <c r="BS32" i="73"/>
  <c r="BO32" i="73"/>
  <c r="AJ32" i="73"/>
  <c r="BQ32" i="73" s="1"/>
  <c r="BT24" i="73"/>
  <c r="BU24" i="73" s="1"/>
  <c r="BP24" i="73"/>
  <c r="BR24" i="73" s="1"/>
  <c r="BJ24" i="73"/>
  <c r="BL24" i="73"/>
  <c r="BN24" i="73"/>
  <c r="AH24" i="73"/>
  <c r="BS24" i="73"/>
  <c r="BO24" i="73"/>
  <c r="AJ24" i="73"/>
  <c r="BQ24" i="73" s="1"/>
  <c r="BS41" i="73"/>
  <c r="BO41" i="73"/>
  <c r="AJ41" i="73"/>
  <c r="BQ41" i="73" s="1"/>
  <c r="BT41" i="73"/>
  <c r="BU41" i="73" s="1"/>
  <c r="BP41" i="73"/>
  <c r="BR41" i="73" s="1"/>
  <c r="BJ41" i="73"/>
  <c r="BL41" i="73"/>
  <c r="BN41" i="73"/>
  <c r="AH41" i="73"/>
  <c r="BT44" i="73"/>
  <c r="BU44" i="73" s="1"/>
  <c r="BP44" i="73"/>
  <c r="BR44" i="73" s="1"/>
  <c r="BJ44" i="73"/>
  <c r="BL44" i="73"/>
  <c r="BN44" i="73"/>
  <c r="AH44" i="73"/>
  <c r="BS44" i="73"/>
  <c r="BO44" i="73"/>
  <c r="AJ44" i="73"/>
  <c r="BQ44" i="73" s="1"/>
  <c r="BT52" i="73"/>
  <c r="BU52" i="73" s="1"/>
  <c r="BP52" i="73"/>
  <c r="BR52" i="73" s="1"/>
  <c r="BJ52" i="73"/>
  <c r="BL52" i="73"/>
  <c r="BN52" i="73"/>
  <c r="AH52" i="73"/>
  <c r="BS52" i="73"/>
  <c r="BO52" i="73"/>
  <c r="AJ52" i="73"/>
  <c r="BQ52" i="73" s="1"/>
  <c r="BN34" i="73"/>
  <c r="AH34" i="73"/>
  <c r="BS34" i="73"/>
  <c r="BO34" i="73"/>
  <c r="AJ34" i="73"/>
  <c r="BQ34" i="73" s="1"/>
  <c r="BT34" i="73"/>
  <c r="BU34" i="73" s="1"/>
  <c r="BP34" i="73"/>
  <c r="BR34" i="73" s="1"/>
  <c r="BJ34" i="73"/>
  <c r="BL34" i="73"/>
  <c r="BL19" i="73"/>
  <c r="BN19" i="73"/>
  <c r="AH19" i="73"/>
  <c r="BS19" i="73"/>
  <c r="BO19" i="73"/>
  <c r="AJ19" i="73"/>
  <c r="BQ19" i="73" s="1"/>
  <c r="BT19" i="73"/>
  <c r="BU19" i="73" s="1"/>
  <c r="BP19" i="73"/>
  <c r="BR19" i="73" s="1"/>
  <c r="BJ19" i="73"/>
  <c r="BS45" i="73"/>
  <c r="BO45" i="73"/>
  <c r="AJ45" i="73"/>
  <c r="BQ45" i="73" s="1"/>
  <c r="BT45" i="73"/>
  <c r="BU45" i="73" s="1"/>
  <c r="BP45" i="73"/>
  <c r="BR45" i="73" s="1"/>
  <c r="BJ45" i="73"/>
  <c r="BL45" i="73"/>
  <c r="BN45" i="73"/>
  <c r="AH45" i="73"/>
  <c r="AH10" i="73"/>
  <c r="AJ10" i="73" s="1"/>
  <c r="BQ10" i="73" s="1"/>
  <c r="BJ10" i="73"/>
  <c r="BL10" i="73"/>
  <c r="BN10" i="73"/>
  <c r="BN42" i="73"/>
  <c r="AH42" i="73"/>
  <c r="BS42" i="73"/>
  <c r="BO42" i="73"/>
  <c r="AJ42" i="73"/>
  <c r="BQ42" i="73" s="1"/>
  <c r="BT42" i="73"/>
  <c r="BU42" i="73" s="1"/>
  <c r="BP42" i="73"/>
  <c r="BR42" i="73" s="1"/>
  <c r="BJ42" i="73"/>
  <c r="BL42" i="73"/>
  <c r="BL47" i="73"/>
  <c r="BN47" i="73"/>
  <c r="AH47" i="73"/>
  <c r="BS47" i="73"/>
  <c r="BO47" i="73"/>
  <c r="AJ47" i="73"/>
  <c r="BQ47" i="73" s="1"/>
  <c r="BT47" i="73"/>
  <c r="BU47" i="73" s="1"/>
  <c r="BP47" i="73"/>
  <c r="BR47" i="73" s="1"/>
  <c r="BJ47" i="73"/>
  <c r="D9" i="72"/>
  <c r="D11" i="72"/>
  <c r="BX11" i="72"/>
  <c r="BX10" i="72"/>
  <c r="BX8" i="72"/>
  <c r="BX9" i="72"/>
  <c r="D8" i="72"/>
  <c r="D10" i="72"/>
  <c r="BN30" i="72"/>
  <c r="AH30" i="72"/>
  <c r="BS30" i="72"/>
  <c r="BO30" i="72"/>
  <c r="AJ30" i="72"/>
  <c r="BQ30" i="72" s="1"/>
  <c r="BT30" i="72"/>
  <c r="BU30" i="72" s="1"/>
  <c r="BJ30" i="72"/>
  <c r="BL30" i="72"/>
  <c r="BP30" i="72"/>
  <c r="BR30" i="72" s="1"/>
  <c r="BN46" i="72"/>
  <c r="AH46" i="72"/>
  <c r="BS46" i="72"/>
  <c r="BO46" i="72"/>
  <c r="AJ46" i="72"/>
  <c r="BQ46" i="72" s="1"/>
  <c r="BT46" i="72"/>
  <c r="BU46" i="72" s="1"/>
  <c r="BL46" i="72"/>
  <c r="BP46" i="72"/>
  <c r="BR46" i="72" s="1"/>
  <c r="BJ46" i="72"/>
  <c r="BT40" i="72"/>
  <c r="BU40" i="72" s="1"/>
  <c r="BP40" i="72"/>
  <c r="BR40" i="72" s="1"/>
  <c r="BJ40" i="72"/>
  <c r="BL40" i="72"/>
  <c r="BN40" i="72"/>
  <c r="BS40" i="72"/>
  <c r="BO40" i="72"/>
  <c r="AJ40" i="72"/>
  <c r="BQ40" i="72" s="1"/>
  <c r="AH40" i="72"/>
  <c r="BJ13" i="72"/>
  <c r="BN13" i="72"/>
  <c r="AH13" i="72"/>
  <c r="AJ13" i="72" s="1"/>
  <c r="BQ13" i="72" s="1"/>
  <c r="BL13" i="72"/>
  <c r="BL15" i="72"/>
  <c r="BN15" i="72"/>
  <c r="AH15" i="72"/>
  <c r="AJ15" i="72" s="1"/>
  <c r="BQ15" i="72" s="1"/>
  <c r="BJ15" i="72"/>
  <c r="BN38" i="72"/>
  <c r="AH38" i="72"/>
  <c r="BS38" i="72"/>
  <c r="BO38" i="72"/>
  <c r="AJ38" i="72"/>
  <c r="BQ38" i="72" s="1"/>
  <c r="BP38" i="72"/>
  <c r="BR38" i="72" s="1"/>
  <c r="BL38" i="72"/>
  <c r="BT38" i="72"/>
  <c r="BU38" i="72" s="1"/>
  <c r="BJ38" i="72"/>
  <c r="BS37" i="72"/>
  <c r="BO37" i="72"/>
  <c r="AJ37" i="72"/>
  <c r="BQ37" i="72" s="1"/>
  <c r="BT37" i="72"/>
  <c r="BU37" i="72" s="1"/>
  <c r="BP37" i="72"/>
  <c r="BR37" i="72" s="1"/>
  <c r="BJ37" i="72"/>
  <c r="BL37" i="72"/>
  <c r="BN37" i="72"/>
  <c r="AH37" i="72"/>
  <c r="BN50" i="72"/>
  <c r="AH50" i="72"/>
  <c r="BS50" i="72"/>
  <c r="BO50" i="72"/>
  <c r="AJ50" i="72"/>
  <c r="BQ50" i="72" s="1"/>
  <c r="BL50" i="72"/>
  <c r="BT50" i="72"/>
  <c r="BU50" i="72" s="1"/>
  <c r="BP50" i="72"/>
  <c r="BR50" i="72" s="1"/>
  <c r="BJ50" i="72"/>
  <c r="BL35" i="72"/>
  <c r="BS35" i="72"/>
  <c r="AJ35" i="72"/>
  <c r="BQ35" i="72" s="1"/>
  <c r="BN35" i="72"/>
  <c r="AH35" i="72"/>
  <c r="BT35" i="72"/>
  <c r="BU35" i="72" s="1"/>
  <c r="BP35" i="72"/>
  <c r="BR35" i="72" s="1"/>
  <c r="BJ35" i="72"/>
  <c r="BO35" i="72"/>
  <c r="BT28" i="72"/>
  <c r="BU28" i="72" s="1"/>
  <c r="BP28" i="72"/>
  <c r="BR28" i="72" s="1"/>
  <c r="BJ28" i="72"/>
  <c r="BN28" i="72"/>
  <c r="BL28" i="72"/>
  <c r="AH28" i="72"/>
  <c r="BS28" i="72"/>
  <c r="BO28" i="72"/>
  <c r="AJ28" i="72"/>
  <c r="BQ28" i="72" s="1"/>
  <c r="BS29" i="72"/>
  <c r="BO29" i="72"/>
  <c r="AJ29" i="72"/>
  <c r="BQ29" i="72" s="1"/>
  <c r="BT29" i="72"/>
  <c r="BU29" i="72" s="1"/>
  <c r="BP29" i="72"/>
  <c r="BR29" i="72" s="1"/>
  <c r="BJ29" i="72"/>
  <c r="BN29" i="72"/>
  <c r="AH29" i="72"/>
  <c r="BL29" i="72"/>
  <c r="BT20" i="72"/>
  <c r="BU20" i="72" s="1"/>
  <c r="BP20" i="72"/>
  <c r="BR20" i="72" s="1"/>
  <c r="BJ20" i="72"/>
  <c r="BL20" i="72"/>
  <c r="BS20" i="72"/>
  <c r="BO20" i="72"/>
  <c r="AJ20" i="72"/>
  <c r="BQ20" i="72" s="1"/>
  <c r="BN20" i="72"/>
  <c r="AH20" i="72"/>
  <c r="BS25" i="72"/>
  <c r="BO25" i="72"/>
  <c r="AJ25" i="72"/>
  <c r="BQ25" i="72" s="1"/>
  <c r="BT25" i="72"/>
  <c r="BU25" i="72" s="1"/>
  <c r="BP25" i="72"/>
  <c r="BR25" i="72" s="1"/>
  <c r="BJ25" i="72"/>
  <c r="BN25" i="72"/>
  <c r="AH25" i="72"/>
  <c r="BL25" i="72"/>
  <c r="BS33" i="72"/>
  <c r="BO33" i="72"/>
  <c r="AJ33" i="72"/>
  <c r="BQ33" i="72" s="1"/>
  <c r="BT33" i="72"/>
  <c r="BU33" i="72" s="1"/>
  <c r="BP33" i="72"/>
  <c r="BR33" i="72" s="1"/>
  <c r="BJ33" i="72"/>
  <c r="BN33" i="72"/>
  <c r="AH33" i="72"/>
  <c r="BL33" i="72"/>
  <c r="BS49" i="72"/>
  <c r="BO49" i="72"/>
  <c r="AJ49" i="72"/>
  <c r="BQ49" i="72" s="1"/>
  <c r="BT49" i="72"/>
  <c r="BU49" i="72" s="1"/>
  <c r="BP49" i="72"/>
  <c r="BR49" i="72" s="1"/>
  <c r="BJ49" i="72"/>
  <c r="BN49" i="72"/>
  <c r="AH49" i="72"/>
  <c r="BL49" i="72"/>
  <c r="BL23" i="72"/>
  <c r="BN23" i="72"/>
  <c r="AH23" i="72"/>
  <c r="BT23" i="72"/>
  <c r="BU23" i="72" s="1"/>
  <c r="BP23" i="72"/>
  <c r="BR23" i="72" s="1"/>
  <c r="BJ23" i="72"/>
  <c r="AJ23" i="72"/>
  <c r="BQ23" i="72" s="1"/>
  <c r="BO23" i="72"/>
  <c r="BS23" i="72"/>
  <c r="BS21" i="72"/>
  <c r="BO21" i="72"/>
  <c r="AJ21" i="72"/>
  <c r="BQ21" i="72" s="1"/>
  <c r="BT21" i="72"/>
  <c r="BU21" i="72" s="1"/>
  <c r="BP21" i="72"/>
  <c r="BR21" i="72" s="1"/>
  <c r="BJ21" i="72"/>
  <c r="BN21" i="72"/>
  <c r="AH21" i="72"/>
  <c r="BL21" i="72"/>
  <c r="BN14" i="72"/>
  <c r="AH14" i="72"/>
  <c r="AJ14" i="72" s="1"/>
  <c r="BQ14" i="72" s="1"/>
  <c r="BL14" i="72"/>
  <c r="BJ14" i="72"/>
  <c r="BL43" i="72"/>
  <c r="AJ43" i="72"/>
  <c r="BQ43" i="72" s="1"/>
  <c r="BN43" i="72"/>
  <c r="AH43" i="72"/>
  <c r="BS43" i="72"/>
  <c r="BT43" i="72"/>
  <c r="BU43" i="72" s="1"/>
  <c r="BP43" i="72"/>
  <c r="BR43" i="72" s="1"/>
  <c r="BJ43" i="72"/>
  <c r="BO43" i="72"/>
  <c r="BN26" i="72"/>
  <c r="AH26" i="72"/>
  <c r="BP26" i="72"/>
  <c r="BR26" i="72" s="1"/>
  <c r="BS26" i="72"/>
  <c r="BO26" i="72"/>
  <c r="AJ26" i="72"/>
  <c r="BQ26" i="72" s="1"/>
  <c r="BT26" i="72"/>
  <c r="BU26" i="72" s="1"/>
  <c r="BL26" i="72"/>
  <c r="BJ26" i="72"/>
  <c r="BJ16" i="72"/>
  <c r="BL16" i="72"/>
  <c r="AH16" i="72"/>
  <c r="AJ16" i="72" s="1"/>
  <c r="BQ16" i="72" s="1"/>
  <c r="BN16" i="72"/>
  <c r="BJ8" i="72"/>
  <c r="BL8" i="72"/>
  <c r="AH8" i="72"/>
  <c r="AJ8" i="72" s="1"/>
  <c r="BQ8" i="72" s="1"/>
  <c r="BN8" i="72"/>
  <c r="BT48" i="72"/>
  <c r="BU48" i="72" s="1"/>
  <c r="BP48" i="72"/>
  <c r="BR48" i="72" s="1"/>
  <c r="BJ48" i="72"/>
  <c r="BL48" i="72"/>
  <c r="BS48" i="72"/>
  <c r="BO48" i="72"/>
  <c r="AJ48" i="72"/>
  <c r="BQ48" i="72" s="1"/>
  <c r="BN48" i="72"/>
  <c r="AH48" i="72"/>
  <c r="BT36" i="72"/>
  <c r="BU36" i="72" s="1"/>
  <c r="BP36" i="72"/>
  <c r="BR36" i="72" s="1"/>
  <c r="BJ36" i="72"/>
  <c r="BN36" i="72"/>
  <c r="BL36" i="72"/>
  <c r="BS36" i="72"/>
  <c r="BO36" i="72"/>
  <c r="AJ36" i="72"/>
  <c r="BQ36" i="72" s="1"/>
  <c r="AH36" i="72"/>
  <c r="BL31" i="72"/>
  <c r="BN31" i="72"/>
  <c r="AH31" i="72"/>
  <c r="BO31" i="72"/>
  <c r="BT31" i="72"/>
  <c r="BU31" i="72" s="1"/>
  <c r="BP31" i="72"/>
  <c r="BR31" i="72" s="1"/>
  <c r="BJ31" i="72"/>
  <c r="BS31" i="72"/>
  <c r="AJ31" i="72"/>
  <c r="BQ31" i="72" s="1"/>
  <c r="BJ17" i="72"/>
  <c r="BN17" i="72"/>
  <c r="AH17" i="72"/>
  <c r="AJ17" i="72" s="1"/>
  <c r="BQ17" i="72" s="1"/>
  <c r="BL17" i="72"/>
  <c r="BN18" i="72"/>
  <c r="AH18" i="72"/>
  <c r="AJ18" i="72" s="1"/>
  <c r="BQ18" i="72" s="1"/>
  <c r="BL18" i="72"/>
  <c r="BJ18" i="72"/>
  <c r="BL11" i="72"/>
  <c r="BN11" i="72"/>
  <c r="AH11" i="72"/>
  <c r="AJ11" i="72" s="1"/>
  <c r="BQ11" i="72" s="1"/>
  <c r="BJ11" i="72"/>
  <c r="BL51" i="72"/>
  <c r="BN51" i="72"/>
  <c r="AH51" i="72"/>
  <c r="BT51" i="72"/>
  <c r="BU51" i="72" s="1"/>
  <c r="BP51" i="72"/>
  <c r="BR51" i="72" s="1"/>
  <c r="BJ51" i="72"/>
  <c r="BS51" i="72"/>
  <c r="BO51" i="72"/>
  <c r="AJ51" i="72"/>
  <c r="BQ51" i="72" s="1"/>
  <c r="BL39" i="72"/>
  <c r="BN39" i="72"/>
  <c r="AH39" i="72"/>
  <c r="BS39" i="72"/>
  <c r="AJ39" i="72"/>
  <c r="BQ39" i="72" s="1"/>
  <c r="BT39" i="72"/>
  <c r="BU39" i="72" s="1"/>
  <c r="BP39" i="72"/>
  <c r="BR39" i="72" s="1"/>
  <c r="BJ39" i="72"/>
  <c r="BO39" i="72"/>
  <c r="BN22" i="72"/>
  <c r="AH22" i="72"/>
  <c r="BS22" i="72"/>
  <c r="BO22" i="72"/>
  <c r="AJ22" i="72"/>
  <c r="BQ22" i="72" s="1"/>
  <c r="BL22" i="72"/>
  <c r="BJ22" i="72"/>
  <c r="BP22" i="72"/>
  <c r="BR22" i="72" s="1"/>
  <c r="BT22" i="72"/>
  <c r="BU22" i="72" s="1"/>
  <c r="BL27" i="72"/>
  <c r="BS27" i="72"/>
  <c r="AJ27" i="72"/>
  <c r="BQ27" i="72" s="1"/>
  <c r="BN27" i="72"/>
  <c r="AH27" i="72"/>
  <c r="BO27" i="72"/>
  <c r="BT27" i="72"/>
  <c r="BU27" i="72" s="1"/>
  <c r="BP27" i="72"/>
  <c r="BR27" i="72" s="1"/>
  <c r="BJ27" i="72"/>
  <c r="BJ9" i="72"/>
  <c r="BN9" i="72"/>
  <c r="AH9" i="72"/>
  <c r="AJ9" i="72" s="1"/>
  <c r="BQ9" i="72" s="1"/>
  <c r="BL9" i="72"/>
  <c r="BJ12" i="72"/>
  <c r="BL12" i="72"/>
  <c r="AH12" i="72"/>
  <c r="AJ12" i="72" s="1"/>
  <c r="BQ12" i="72" s="1"/>
  <c r="BN12" i="72"/>
  <c r="BT32" i="72"/>
  <c r="BU32" i="72" s="1"/>
  <c r="BP32" i="72"/>
  <c r="BR32" i="72" s="1"/>
  <c r="BJ32" i="72"/>
  <c r="BL32" i="72"/>
  <c r="AH32" i="72"/>
  <c r="BS32" i="72"/>
  <c r="BO32" i="72"/>
  <c r="AJ32" i="72"/>
  <c r="BQ32" i="72" s="1"/>
  <c r="BN32" i="72"/>
  <c r="BT24" i="72"/>
  <c r="BU24" i="72" s="1"/>
  <c r="BP24" i="72"/>
  <c r="BR24" i="72" s="1"/>
  <c r="BJ24" i="72"/>
  <c r="BL24" i="72"/>
  <c r="BS24" i="72"/>
  <c r="BO24" i="72"/>
  <c r="AJ24" i="72"/>
  <c r="BQ24" i="72" s="1"/>
  <c r="AH24" i="72"/>
  <c r="BN24" i="72"/>
  <c r="BS41" i="72"/>
  <c r="BO41" i="72"/>
  <c r="AJ41" i="72"/>
  <c r="BQ41" i="72" s="1"/>
  <c r="BL41" i="72"/>
  <c r="BT41" i="72"/>
  <c r="BU41" i="72" s="1"/>
  <c r="BP41" i="72"/>
  <c r="BR41" i="72" s="1"/>
  <c r="BJ41" i="72"/>
  <c r="BN41" i="72"/>
  <c r="AH41" i="72"/>
  <c r="BT44" i="72"/>
  <c r="BU44" i="72" s="1"/>
  <c r="BP44" i="72"/>
  <c r="BR44" i="72" s="1"/>
  <c r="BJ44" i="72"/>
  <c r="AH44" i="72"/>
  <c r="BL44" i="72"/>
  <c r="BS44" i="72"/>
  <c r="BO44" i="72"/>
  <c r="AJ44" i="72"/>
  <c r="BQ44" i="72" s="1"/>
  <c r="BN44" i="72"/>
  <c r="BT52" i="72"/>
  <c r="BU52" i="72" s="1"/>
  <c r="BP52" i="72"/>
  <c r="BR52" i="72" s="1"/>
  <c r="BJ52" i="72"/>
  <c r="BL52" i="72"/>
  <c r="BS52" i="72"/>
  <c r="BO52" i="72"/>
  <c r="AJ52" i="72"/>
  <c r="BQ52" i="72" s="1"/>
  <c r="BN52" i="72"/>
  <c r="AH52" i="72"/>
  <c r="BN34" i="72"/>
  <c r="AH34" i="72"/>
  <c r="BJ34" i="72"/>
  <c r="BS34" i="72"/>
  <c r="BO34" i="72"/>
  <c r="AJ34" i="72"/>
  <c r="BQ34" i="72" s="1"/>
  <c r="BT34" i="72"/>
  <c r="BU34" i="72" s="1"/>
  <c r="BL34" i="72"/>
  <c r="BP34" i="72"/>
  <c r="BR34" i="72" s="1"/>
  <c r="BL19" i="72"/>
  <c r="BN19" i="72"/>
  <c r="AH19" i="72"/>
  <c r="BT19" i="72"/>
  <c r="BU19" i="72" s="1"/>
  <c r="BP19" i="72"/>
  <c r="BR19" i="72" s="1"/>
  <c r="BJ19" i="72"/>
  <c r="AJ19" i="72"/>
  <c r="BQ19" i="72" s="1"/>
  <c r="BO19" i="72"/>
  <c r="BS19" i="72"/>
  <c r="BS45" i="72"/>
  <c r="BO45" i="72"/>
  <c r="AJ45" i="72"/>
  <c r="BQ45" i="72" s="1"/>
  <c r="BT45" i="72"/>
  <c r="BU45" i="72" s="1"/>
  <c r="BP45" i="72"/>
  <c r="BR45" i="72" s="1"/>
  <c r="BJ45" i="72"/>
  <c r="BN45" i="72"/>
  <c r="AH45" i="72"/>
  <c r="BL45" i="72"/>
  <c r="BN10" i="72"/>
  <c r="AH10" i="72"/>
  <c r="AJ10" i="72" s="1"/>
  <c r="BQ10" i="72" s="1"/>
  <c r="BL10" i="72"/>
  <c r="BJ10" i="72"/>
  <c r="BN42" i="72"/>
  <c r="AH42" i="72"/>
  <c r="BP42" i="72"/>
  <c r="BR42" i="72" s="1"/>
  <c r="BS42" i="72"/>
  <c r="BO42" i="72"/>
  <c r="AJ42" i="72"/>
  <c r="BQ42" i="72" s="1"/>
  <c r="BT42" i="72"/>
  <c r="BU42" i="72" s="1"/>
  <c r="BL42" i="72"/>
  <c r="BJ42" i="72"/>
  <c r="BL47" i="72"/>
  <c r="AJ47" i="72"/>
  <c r="BQ47" i="72" s="1"/>
  <c r="BN47" i="72"/>
  <c r="AH47" i="72"/>
  <c r="BT47" i="72"/>
  <c r="BU47" i="72" s="1"/>
  <c r="BP47" i="72"/>
  <c r="BR47" i="72" s="1"/>
  <c r="BJ47" i="72"/>
  <c r="BS47" i="72"/>
  <c r="BO47" i="72"/>
  <c r="D9" i="71"/>
  <c r="D11" i="71"/>
  <c r="BX11" i="71"/>
  <c r="BX10" i="71"/>
  <c r="BX8" i="71"/>
  <c r="BX9" i="71"/>
  <c r="D8" i="71"/>
  <c r="D10" i="71"/>
  <c r="BX50" i="70"/>
  <c r="BX50" i="71"/>
  <c r="BX42" i="70"/>
  <c r="BX42" i="71"/>
  <c r="BX34" i="70"/>
  <c r="BX34" i="71"/>
  <c r="D18" i="70"/>
  <c r="D18" i="71"/>
  <c r="D14" i="70"/>
  <c r="D14" i="71"/>
  <c r="BX37" i="70"/>
  <c r="BX37" i="71"/>
  <c r="BN30" i="71"/>
  <c r="AH30" i="71"/>
  <c r="BS30" i="71"/>
  <c r="BO30" i="71"/>
  <c r="AJ30" i="71"/>
  <c r="BQ30" i="71" s="1"/>
  <c r="BL30" i="71"/>
  <c r="BJ30" i="71"/>
  <c r="BP30" i="71"/>
  <c r="BR30" i="71" s="1"/>
  <c r="BT30" i="71"/>
  <c r="BU30" i="71" s="1"/>
  <c r="BT40" i="71"/>
  <c r="BU40" i="71" s="1"/>
  <c r="BP40" i="71"/>
  <c r="BR40" i="71" s="1"/>
  <c r="BJ40" i="71"/>
  <c r="BL40" i="71"/>
  <c r="BS40" i="71"/>
  <c r="BO40" i="71"/>
  <c r="AJ40" i="71"/>
  <c r="BQ40" i="71" s="1"/>
  <c r="AH40" i="71"/>
  <c r="BN40" i="71"/>
  <c r="BL35" i="71"/>
  <c r="BN35" i="71"/>
  <c r="AH35" i="71"/>
  <c r="BT35" i="71"/>
  <c r="BU35" i="71" s="1"/>
  <c r="BP35" i="71"/>
  <c r="BR35" i="71" s="1"/>
  <c r="BJ35" i="71"/>
  <c r="BO35" i="71"/>
  <c r="BS35" i="71"/>
  <c r="AJ35" i="71"/>
  <c r="BQ35" i="71" s="1"/>
  <c r="BX51" i="70"/>
  <c r="BX51" i="71"/>
  <c r="BX49" i="70"/>
  <c r="BX49" i="71"/>
  <c r="BX47" i="70"/>
  <c r="BX47" i="71"/>
  <c r="BX45" i="70"/>
  <c r="BX45" i="71"/>
  <c r="BX43" i="70"/>
  <c r="BX43" i="71"/>
  <c r="BX41" i="70"/>
  <c r="BX41" i="71"/>
  <c r="BX39" i="70"/>
  <c r="BX39" i="71"/>
  <c r="BX35" i="70"/>
  <c r="BX35" i="71"/>
  <c r="BX31" i="70"/>
  <c r="BX31" i="71"/>
  <c r="BX27" i="70"/>
  <c r="BX27" i="71"/>
  <c r="BX23" i="70"/>
  <c r="BX23" i="71"/>
  <c r="BX19" i="70"/>
  <c r="BX19" i="71"/>
  <c r="BX15" i="70"/>
  <c r="BX15" i="71"/>
  <c r="BT28" i="71"/>
  <c r="BU28" i="71" s="1"/>
  <c r="BP28" i="71"/>
  <c r="BR28" i="71" s="1"/>
  <c r="BJ28" i="71"/>
  <c r="BL28" i="71"/>
  <c r="BS28" i="71"/>
  <c r="BO28" i="71"/>
  <c r="AJ28" i="71"/>
  <c r="BQ28" i="71" s="1"/>
  <c r="BN28" i="71"/>
  <c r="AH28" i="71"/>
  <c r="BS29" i="71"/>
  <c r="BO29" i="71"/>
  <c r="AJ29" i="71"/>
  <c r="BQ29" i="71" s="1"/>
  <c r="BT29" i="71"/>
  <c r="BU29" i="71" s="1"/>
  <c r="BP29" i="71"/>
  <c r="BR29" i="71" s="1"/>
  <c r="BJ29" i="71"/>
  <c r="BN29" i="71"/>
  <c r="AH29" i="71"/>
  <c r="BL29" i="71"/>
  <c r="BT20" i="71"/>
  <c r="BU20" i="71" s="1"/>
  <c r="BP20" i="71"/>
  <c r="BR20" i="71" s="1"/>
  <c r="BJ20" i="71"/>
  <c r="BL20" i="71"/>
  <c r="BS20" i="71"/>
  <c r="BO20" i="71"/>
  <c r="AJ20" i="71"/>
  <c r="BQ20" i="71" s="1"/>
  <c r="BN20" i="71"/>
  <c r="AH20" i="71"/>
  <c r="BS25" i="71"/>
  <c r="BO25" i="71"/>
  <c r="AJ25" i="71"/>
  <c r="BQ25" i="71" s="1"/>
  <c r="BT25" i="71"/>
  <c r="BU25" i="71" s="1"/>
  <c r="BP25" i="71"/>
  <c r="BR25" i="71" s="1"/>
  <c r="BJ25" i="71"/>
  <c r="BN25" i="71"/>
  <c r="AH25" i="71"/>
  <c r="BL25" i="71"/>
  <c r="BS33" i="71"/>
  <c r="BO33" i="71"/>
  <c r="AJ33" i="71"/>
  <c r="BQ33" i="71" s="1"/>
  <c r="BT33" i="71"/>
  <c r="BU33" i="71" s="1"/>
  <c r="BP33" i="71"/>
  <c r="BR33" i="71" s="1"/>
  <c r="BJ33" i="71"/>
  <c r="BN33" i="71"/>
  <c r="AH33" i="71"/>
  <c r="BL33" i="71"/>
  <c r="BS49" i="71"/>
  <c r="BO49" i="71"/>
  <c r="AJ49" i="71"/>
  <c r="BQ49" i="71" s="1"/>
  <c r="BT49" i="71"/>
  <c r="BU49" i="71" s="1"/>
  <c r="BP49" i="71"/>
  <c r="BR49" i="71" s="1"/>
  <c r="BJ49" i="71"/>
  <c r="BN49" i="71"/>
  <c r="AH49" i="71"/>
  <c r="BL49" i="71"/>
  <c r="BL23" i="71"/>
  <c r="BN23" i="71"/>
  <c r="AH23" i="71"/>
  <c r="BT23" i="71"/>
  <c r="BU23" i="71" s="1"/>
  <c r="BP23" i="71"/>
  <c r="BR23" i="71" s="1"/>
  <c r="BJ23" i="71"/>
  <c r="BS23" i="71"/>
  <c r="AJ23" i="71"/>
  <c r="BQ23" i="71" s="1"/>
  <c r="BO23" i="71"/>
  <c r="BS21" i="71"/>
  <c r="BO21" i="71"/>
  <c r="AJ21" i="71"/>
  <c r="BQ21" i="71" s="1"/>
  <c r="BT21" i="71"/>
  <c r="BU21" i="71" s="1"/>
  <c r="BP21" i="71"/>
  <c r="BR21" i="71" s="1"/>
  <c r="BJ21" i="71"/>
  <c r="BN21" i="71"/>
  <c r="AH21" i="71"/>
  <c r="BL21" i="71"/>
  <c r="AH14" i="71"/>
  <c r="AJ14" i="71" s="1"/>
  <c r="BQ14" i="71" s="1"/>
  <c r="BL14" i="71"/>
  <c r="BN14" i="71"/>
  <c r="BJ14" i="71"/>
  <c r="D52" i="70"/>
  <c r="D52" i="71"/>
  <c r="D46" i="70"/>
  <c r="D46" i="71"/>
  <c r="D40" i="70"/>
  <c r="D40" i="71"/>
  <c r="D22" i="70"/>
  <c r="D22" i="71"/>
  <c r="BX33" i="70"/>
  <c r="BX33" i="71"/>
  <c r="BX17" i="70"/>
  <c r="BX17" i="71"/>
  <c r="BN46" i="71"/>
  <c r="AH46" i="71"/>
  <c r="BS46" i="71"/>
  <c r="BO46" i="71"/>
  <c r="AJ46" i="71"/>
  <c r="BQ46" i="71" s="1"/>
  <c r="BL46" i="71"/>
  <c r="BT46" i="71"/>
  <c r="BU46" i="71" s="1"/>
  <c r="BP46" i="71"/>
  <c r="BR46" i="71" s="1"/>
  <c r="BJ46" i="71"/>
  <c r="BN50" i="71"/>
  <c r="AH50" i="71"/>
  <c r="BS50" i="71"/>
  <c r="BO50" i="71"/>
  <c r="AJ50" i="71"/>
  <c r="BQ50" i="71" s="1"/>
  <c r="BL50" i="71"/>
  <c r="BT50" i="71"/>
  <c r="BU50" i="71" s="1"/>
  <c r="BP50" i="71"/>
  <c r="BR50" i="71" s="1"/>
  <c r="BJ50" i="71"/>
  <c r="D36" i="70"/>
  <c r="D36" i="71"/>
  <c r="D32" i="70"/>
  <c r="D32" i="71"/>
  <c r="BX28" i="70"/>
  <c r="BX28" i="71"/>
  <c r="BX24" i="70"/>
  <c r="BX24" i="71"/>
  <c r="D20" i="70"/>
  <c r="D20" i="71"/>
  <c r="BX16" i="70"/>
  <c r="BX16" i="71"/>
  <c r="BX12" i="70"/>
  <c r="BX12" i="71"/>
  <c r="BL43" i="71"/>
  <c r="BN43" i="71"/>
  <c r="AH43" i="71"/>
  <c r="BT43" i="71"/>
  <c r="BU43" i="71" s="1"/>
  <c r="BP43" i="71"/>
  <c r="BR43" i="71" s="1"/>
  <c r="BJ43" i="71"/>
  <c r="BO43" i="71"/>
  <c r="BS43" i="71"/>
  <c r="AJ43" i="71"/>
  <c r="BQ43" i="71" s="1"/>
  <c r="BN26" i="71"/>
  <c r="AH26" i="71"/>
  <c r="BS26" i="71"/>
  <c r="BO26" i="71"/>
  <c r="AJ26" i="71"/>
  <c r="BQ26" i="71" s="1"/>
  <c r="BL26" i="71"/>
  <c r="BP26" i="71"/>
  <c r="BR26" i="71" s="1"/>
  <c r="BT26" i="71"/>
  <c r="BU26" i="71" s="1"/>
  <c r="BJ26" i="71"/>
  <c r="BJ16" i="71"/>
  <c r="BL16" i="71"/>
  <c r="AH16" i="71"/>
  <c r="AJ16" i="71" s="1"/>
  <c r="BQ16" i="71" s="1"/>
  <c r="BN16" i="71"/>
  <c r="BJ8" i="71"/>
  <c r="BL8" i="71"/>
  <c r="AH8" i="71"/>
  <c r="AJ8" i="71" s="1"/>
  <c r="BQ8" i="71" s="1"/>
  <c r="BN8" i="71"/>
  <c r="BT48" i="71"/>
  <c r="BU48" i="71" s="1"/>
  <c r="BP48" i="71"/>
  <c r="BR48" i="71" s="1"/>
  <c r="BJ48" i="71"/>
  <c r="BL48" i="71"/>
  <c r="BS48" i="71"/>
  <c r="BO48" i="71"/>
  <c r="AJ48" i="71"/>
  <c r="BQ48" i="71" s="1"/>
  <c r="BN48" i="71"/>
  <c r="AH48" i="71"/>
  <c r="BT36" i="71"/>
  <c r="BU36" i="71" s="1"/>
  <c r="BP36" i="71"/>
  <c r="BR36" i="71" s="1"/>
  <c r="BJ36" i="71"/>
  <c r="BL36" i="71"/>
  <c r="BS36" i="71"/>
  <c r="BO36" i="71"/>
  <c r="AJ36" i="71"/>
  <c r="BQ36" i="71" s="1"/>
  <c r="AH36" i="71"/>
  <c r="BN36" i="71"/>
  <c r="BL31" i="71"/>
  <c r="BN31" i="71"/>
  <c r="AH31" i="71"/>
  <c r="BT31" i="71"/>
  <c r="BU31" i="71" s="1"/>
  <c r="BP31" i="71"/>
  <c r="BR31" i="71" s="1"/>
  <c r="BJ31" i="71"/>
  <c r="AJ31" i="71"/>
  <c r="BQ31" i="71" s="1"/>
  <c r="BS31" i="71"/>
  <c r="BO31" i="71"/>
  <c r="BJ17" i="71"/>
  <c r="BN17" i="71"/>
  <c r="AH17" i="71"/>
  <c r="AJ17" i="71" s="1"/>
  <c r="BQ17" i="71" s="1"/>
  <c r="BL17" i="71"/>
  <c r="BN18" i="71"/>
  <c r="AH18" i="71"/>
  <c r="AJ18" i="71" s="1"/>
  <c r="BQ18" i="71" s="1"/>
  <c r="BL18" i="71"/>
  <c r="BJ18" i="71"/>
  <c r="BN11" i="71"/>
  <c r="AH11" i="71"/>
  <c r="AJ11" i="71" s="1"/>
  <c r="BQ11" i="71" s="1"/>
  <c r="BJ11" i="71"/>
  <c r="BL11" i="71"/>
  <c r="BL51" i="71"/>
  <c r="BN51" i="71"/>
  <c r="AH51" i="71"/>
  <c r="BT51" i="71"/>
  <c r="BU51" i="71" s="1"/>
  <c r="BP51" i="71"/>
  <c r="BR51" i="71" s="1"/>
  <c r="BJ51" i="71"/>
  <c r="BS51" i="71"/>
  <c r="BO51" i="71"/>
  <c r="AJ51" i="71"/>
  <c r="BQ51" i="71" s="1"/>
  <c r="BL39" i="71"/>
  <c r="BN39" i="71"/>
  <c r="AH39" i="71"/>
  <c r="BT39" i="71"/>
  <c r="BU39" i="71" s="1"/>
  <c r="BP39" i="71"/>
  <c r="BR39" i="71" s="1"/>
  <c r="BJ39" i="71"/>
  <c r="BS39" i="71"/>
  <c r="AJ39" i="71"/>
  <c r="BQ39" i="71" s="1"/>
  <c r="BO39" i="71"/>
  <c r="BN22" i="71"/>
  <c r="AH22" i="71"/>
  <c r="BS22" i="71"/>
  <c r="BO22" i="71"/>
  <c r="AJ22" i="71"/>
  <c r="BQ22" i="71" s="1"/>
  <c r="BL22" i="71"/>
  <c r="BT22" i="71"/>
  <c r="BU22" i="71" s="1"/>
  <c r="BJ22" i="71"/>
  <c r="BP22" i="71"/>
  <c r="BR22" i="71" s="1"/>
  <c r="BX48" i="70"/>
  <c r="BX48" i="71"/>
  <c r="BX44" i="70"/>
  <c r="BX44" i="71"/>
  <c r="D38" i="70"/>
  <c r="D38" i="71"/>
  <c r="BX30" i="70"/>
  <c r="BX30" i="71"/>
  <c r="D28" i="70"/>
  <c r="D28" i="71"/>
  <c r="D26" i="70"/>
  <c r="D26" i="71"/>
  <c r="D16" i="70"/>
  <c r="D16" i="71"/>
  <c r="BX29" i="70"/>
  <c r="BX29" i="71"/>
  <c r="BX25" i="70"/>
  <c r="BX25" i="71"/>
  <c r="BX21" i="70"/>
  <c r="BX21" i="71"/>
  <c r="BX13" i="70"/>
  <c r="BX13" i="71"/>
  <c r="BJ13" i="71"/>
  <c r="BN13" i="71"/>
  <c r="AH13" i="71"/>
  <c r="AJ13" i="71" s="1"/>
  <c r="BQ13" i="71" s="1"/>
  <c r="BL13" i="71"/>
  <c r="BL15" i="71"/>
  <c r="BN15" i="71"/>
  <c r="AH15" i="71"/>
  <c r="AJ15" i="71" s="1"/>
  <c r="BQ15" i="71" s="1"/>
  <c r="BJ15" i="71"/>
  <c r="BN38" i="71"/>
  <c r="AH38" i="71"/>
  <c r="BS38" i="71"/>
  <c r="BO38" i="71"/>
  <c r="AJ38" i="71"/>
  <c r="BQ38" i="71" s="1"/>
  <c r="BL38" i="71"/>
  <c r="BT38" i="71"/>
  <c r="BU38" i="71" s="1"/>
  <c r="BJ38" i="71"/>
  <c r="BP38" i="71"/>
  <c r="BR38" i="71" s="1"/>
  <c r="BS37" i="71"/>
  <c r="BO37" i="71"/>
  <c r="AJ37" i="71"/>
  <c r="BQ37" i="71" s="1"/>
  <c r="BT37" i="71"/>
  <c r="BU37" i="71" s="1"/>
  <c r="BP37" i="71"/>
  <c r="BR37" i="71" s="1"/>
  <c r="BJ37" i="71"/>
  <c r="BN37" i="71"/>
  <c r="AH37" i="71"/>
  <c r="BL37" i="71"/>
  <c r="BX52" i="70"/>
  <c r="BX52" i="71"/>
  <c r="D50" i="70"/>
  <c r="D50" i="71"/>
  <c r="D48" i="70"/>
  <c r="D48" i="71"/>
  <c r="BX46" i="70"/>
  <c r="BX46" i="71"/>
  <c r="D44" i="70"/>
  <c r="D44" i="71"/>
  <c r="D42" i="70"/>
  <c r="D42" i="71"/>
  <c r="BX40" i="70"/>
  <c r="BX40" i="71"/>
  <c r="BX38" i="70"/>
  <c r="BX38" i="71"/>
  <c r="BX36" i="70"/>
  <c r="BX36" i="71"/>
  <c r="D34" i="70"/>
  <c r="D34" i="71"/>
  <c r="BX32" i="70"/>
  <c r="BX32" i="71"/>
  <c r="D30" i="70"/>
  <c r="D30" i="71"/>
  <c r="BX26" i="70"/>
  <c r="BX26" i="71"/>
  <c r="D24" i="70"/>
  <c r="D24" i="71"/>
  <c r="BX22" i="70"/>
  <c r="BX22" i="71"/>
  <c r="BX20" i="70"/>
  <c r="BX20" i="71"/>
  <c r="BX18" i="70"/>
  <c r="BX18" i="71"/>
  <c r="BX14" i="70"/>
  <c r="BX14" i="71"/>
  <c r="D12" i="70"/>
  <c r="D12" i="71"/>
  <c r="D51" i="70"/>
  <c r="D51" i="71"/>
  <c r="D49" i="70"/>
  <c r="D49" i="71"/>
  <c r="D47" i="70"/>
  <c r="D47" i="71"/>
  <c r="D45" i="70"/>
  <c r="D45" i="71"/>
  <c r="D43" i="70"/>
  <c r="D43" i="71"/>
  <c r="D41" i="70"/>
  <c r="D41" i="71"/>
  <c r="D39" i="70"/>
  <c r="D39" i="71"/>
  <c r="D37" i="70"/>
  <c r="D37" i="71"/>
  <c r="D35" i="70"/>
  <c r="D35" i="71"/>
  <c r="D33" i="70"/>
  <c r="D33" i="71"/>
  <c r="D31" i="70"/>
  <c r="D31" i="71"/>
  <c r="D29" i="70"/>
  <c r="D29" i="71"/>
  <c r="D27" i="70"/>
  <c r="D27" i="71"/>
  <c r="D25" i="70"/>
  <c r="D25" i="71"/>
  <c r="D23" i="70"/>
  <c r="D23" i="71"/>
  <c r="D21" i="70"/>
  <c r="D21" i="71"/>
  <c r="D19" i="70"/>
  <c r="D19" i="71"/>
  <c r="D17" i="70"/>
  <c r="D17" i="71"/>
  <c r="D15" i="70"/>
  <c r="D15" i="71"/>
  <c r="D13" i="70"/>
  <c r="D13" i="71"/>
  <c r="BL27" i="71"/>
  <c r="BN27" i="71"/>
  <c r="AH27" i="71"/>
  <c r="BT27" i="71"/>
  <c r="BU27" i="71" s="1"/>
  <c r="BP27" i="71"/>
  <c r="BR27" i="71" s="1"/>
  <c r="BJ27" i="71"/>
  <c r="BO27" i="71"/>
  <c r="AJ27" i="71"/>
  <c r="BQ27" i="71" s="1"/>
  <c r="BS27" i="71"/>
  <c r="BJ9" i="71"/>
  <c r="BN9" i="71"/>
  <c r="AH9" i="71"/>
  <c r="AJ9" i="71" s="1"/>
  <c r="BQ9" i="71" s="1"/>
  <c r="BL9" i="71"/>
  <c r="BL12" i="71"/>
  <c r="BJ12" i="71"/>
  <c r="BN12" i="71"/>
  <c r="AH12" i="71"/>
  <c r="AJ12" i="71" s="1"/>
  <c r="BQ12" i="71" s="1"/>
  <c r="BT32" i="71"/>
  <c r="BU32" i="71" s="1"/>
  <c r="BP32" i="71"/>
  <c r="BR32" i="71" s="1"/>
  <c r="BJ32" i="71"/>
  <c r="BL32" i="71"/>
  <c r="BS32" i="71"/>
  <c r="BO32" i="71"/>
  <c r="AJ32" i="71"/>
  <c r="BQ32" i="71" s="1"/>
  <c r="AH32" i="71"/>
  <c r="BN32" i="71"/>
  <c r="BT24" i="71"/>
  <c r="BU24" i="71" s="1"/>
  <c r="BP24" i="71"/>
  <c r="BR24" i="71" s="1"/>
  <c r="BJ24" i="71"/>
  <c r="BL24" i="71"/>
  <c r="BS24" i="71"/>
  <c r="BO24" i="71"/>
  <c r="AJ24" i="71"/>
  <c r="BQ24" i="71" s="1"/>
  <c r="AH24" i="71"/>
  <c r="BN24" i="71"/>
  <c r="BS41" i="71"/>
  <c r="BO41" i="71"/>
  <c r="AJ41" i="71"/>
  <c r="BQ41" i="71" s="1"/>
  <c r="BT41" i="71"/>
  <c r="BU41" i="71" s="1"/>
  <c r="BP41" i="71"/>
  <c r="BR41" i="71" s="1"/>
  <c r="BJ41" i="71"/>
  <c r="BN41" i="71"/>
  <c r="AH41" i="71"/>
  <c r="BL41" i="71"/>
  <c r="BT44" i="71"/>
  <c r="BU44" i="71" s="1"/>
  <c r="BP44" i="71"/>
  <c r="BR44" i="71" s="1"/>
  <c r="BJ44" i="71"/>
  <c r="BL44" i="71"/>
  <c r="BS44" i="71"/>
  <c r="BO44" i="71"/>
  <c r="AJ44" i="71"/>
  <c r="BQ44" i="71" s="1"/>
  <c r="BN44" i="71"/>
  <c r="AH44" i="71"/>
  <c r="BT52" i="71"/>
  <c r="BU52" i="71" s="1"/>
  <c r="BP52" i="71"/>
  <c r="BR52" i="71" s="1"/>
  <c r="BJ52" i="71"/>
  <c r="BL52" i="71"/>
  <c r="BS52" i="71"/>
  <c r="BO52" i="71"/>
  <c r="AJ52" i="71"/>
  <c r="BQ52" i="71" s="1"/>
  <c r="BN52" i="71"/>
  <c r="AH52" i="71"/>
  <c r="BN34" i="71"/>
  <c r="AH34" i="71"/>
  <c r="BS34" i="71"/>
  <c r="BO34" i="71"/>
  <c r="AJ34" i="71"/>
  <c r="BQ34" i="71" s="1"/>
  <c r="BL34" i="71"/>
  <c r="BJ34" i="71"/>
  <c r="BP34" i="71"/>
  <c r="BR34" i="71" s="1"/>
  <c r="BT34" i="71"/>
  <c r="BU34" i="71" s="1"/>
  <c r="BL19" i="71"/>
  <c r="BN19" i="71"/>
  <c r="AH19" i="71"/>
  <c r="BT19" i="71"/>
  <c r="BU19" i="71" s="1"/>
  <c r="BP19" i="71"/>
  <c r="BR19" i="71" s="1"/>
  <c r="BJ19" i="71"/>
  <c r="AJ19" i="71"/>
  <c r="BQ19" i="71" s="1"/>
  <c r="BO19" i="71"/>
  <c r="BS19" i="71"/>
  <c r="BS45" i="71"/>
  <c r="BO45" i="71"/>
  <c r="AJ45" i="71"/>
  <c r="BQ45" i="71" s="1"/>
  <c r="BT45" i="71"/>
  <c r="BU45" i="71" s="1"/>
  <c r="BP45" i="71"/>
  <c r="BR45" i="71" s="1"/>
  <c r="BJ45" i="71"/>
  <c r="BN45" i="71"/>
  <c r="AH45" i="71"/>
  <c r="BL45" i="71"/>
  <c r="BN10" i="71"/>
  <c r="BL10" i="71"/>
  <c r="AH10" i="71"/>
  <c r="AJ10" i="71" s="1"/>
  <c r="BQ10" i="71" s="1"/>
  <c r="BJ10" i="71"/>
  <c r="BN42" i="71"/>
  <c r="AH42" i="71"/>
  <c r="BS42" i="71"/>
  <c r="BO42" i="71"/>
  <c r="AJ42" i="71"/>
  <c r="BQ42" i="71" s="1"/>
  <c r="BL42" i="71"/>
  <c r="BP42" i="71"/>
  <c r="BR42" i="71" s="1"/>
  <c r="BT42" i="71"/>
  <c r="BU42" i="71" s="1"/>
  <c r="BJ42" i="71"/>
  <c r="BL47" i="71"/>
  <c r="BN47" i="71"/>
  <c r="AH47" i="71"/>
  <c r="BT47" i="71"/>
  <c r="BU47" i="71" s="1"/>
  <c r="BP47" i="71"/>
  <c r="BR47" i="71" s="1"/>
  <c r="BJ47" i="71"/>
  <c r="BS47" i="71"/>
  <c r="BO47" i="71"/>
  <c r="AJ47" i="71"/>
  <c r="BQ47" i="71" s="1"/>
  <c r="D9" i="70"/>
  <c r="D11" i="70"/>
  <c r="BX11" i="70"/>
  <c r="BX10" i="70"/>
  <c r="BX8" i="70"/>
  <c r="BX9" i="70"/>
  <c r="D8" i="70"/>
  <c r="D10" i="70"/>
  <c r="BN30" i="70"/>
  <c r="AH30" i="70"/>
  <c r="BS30" i="70"/>
  <c r="BO30" i="70"/>
  <c r="AJ30" i="70"/>
  <c r="BQ30" i="70" s="1"/>
  <c r="BT30" i="70"/>
  <c r="BU30" i="70" s="1"/>
  <c r="BP30" i="70"/>
  <c r="BR30" i="70" s="1"/>
  <c r="BJ30" i="70"/>
  <c r="BL30" i="70"/>
  <c r="BN46" i="70"/>
  <c r="AH46" i="70"/>
  <c r="BS46" i="70"/>
  <c r="BO46" i="70"/>
  <c r="AJ46" i="70"/>
  <c r="BQ46" i="70" s="1"/>
  <c r="BT46" i="70"/>
  <c r="BU46" i="70" s="1"/>
  <c r="BP46" i="70"/>
  <c r="BR46" i="70" s="1"/>
  <c r="BJ46" i="70"/>
  <c r="BL46" i="70"/>
  <c r="BT40" i="70"/>
  <c r="BU40" i="70" s="1"/>
  <c r="BP40" i="70"/>
  <c r="BR40" i="70" s="1"/>
  <c r="BJ40" i="70"/>
  <c r="BL40" i="70"/>
  <c r="BN40" i="70"/>
  <c r="AH40" i="70"/>
  <c r="BS40" i="70"/>
  <c r="BO40" i="70"/>
  <c r="AJ40" i="70"/>
  <c r="BQ40" i="70" s="1"/>
  <c r="BJ13" i="70"/>
  <c r="BL13" i="70"/>
  <c r="BN13" i="70"/>
  <c r="AH13" i="70"/>
  <c r="AJ13" i="70" s="1"/>
  <c r="BQ13" i="70" s="1"/>
  <c r="BN15" i="70"/>
  <c r="AH15" i="70"/>
  <c r="AJ15" i="70" s="1"/>
  <c r="BQ15" i="70" s="1"/>
  <c r="BJ15" i="70"/>
  <c r="BL15" i="70"/>
  <c r="BN38" i="70"/>
  <c r="AH38" i="70"/>
  <c r="BS38" i="70"/>
  <c r="BO38" i="70"/>
  <c r="AJ38" i="70"/>
  <c r="BQ38" i="70" s="1"/>
  <c r="BT38" i="70"/>
  <c r="BU38" i="70" s="1"/>
  <c r="BP38" i="70"/>
  <c r="BR38" i="70" s="1"/>
  <c r="BJ38" i="70"/>
  <c r="BL38" i="70"/>
  <c r="BS37" i="70"/>
  <c r="BO37" i="70"/>
  <c r="AJ37" i="70"/>
  <c r="BQ37" i="70" s="1"/>
  <c r="BT37" i="70"/>
  <c r="BU37" i="70" s="1"/>
  <c r="BP37" i="70"/>
  <c r="BR37" i="70" s="1"/>
  <c r="BJ37" i="70"/>
  <c r="BL37" i="70"/>
  <c r="BN37" i="70"/>
  <c r="AH37" i="70"/>
  <c r="BN50" i="70"/>
  <c r="AH50" i="70"/>
  <c r="BS50" i="70"/>
  <c r="BO50" i="70"/>
  <c r="AJ50" i="70"/>
  <c r="BQ50" i="70" s="1"/>
  <c r="BT50" i="70"/>
  <c r="BU50" i="70" s="1"/>
  <c r="BP50" i="70"/>
  <c r="BR50" i="70" s="1"/>
  <c r="BJ50" i="70"/>
  <c r="BL50" i="70"/>
  <c r="BL35" i="70"/>
  <c r="BN35" i="70"/>
  <c r="AH35" i="70"/>
  <c r="BS35" i="70"/>
  <c r="BO35" i="70"/>
  <c r="AJ35" i="70"/>
  <c r="BQ35" i="70" s="1"/>
  <c r="BT35" i="70"/>
  <c r="BU35" i="70" s="1"/>
  <c r="BP35" i="70"/>
  <c r="BR35" i="70" s="1"/>
  <c r="BJ35" i="70"/>
  <c r="BT28" i="70"/>
  <c r="BU28" i="70" s="1"/>
  <c r="BP28" i="70"/>
  <c r="BR28" i="70" s="1"/>
  <c r="BJ28" i="70"/>
  <c r="BL28" i="70"/>
  <c r="BN28" i="70"/>
  <c r="AH28" i="70"/>
  <c r="BS28" i="70"/>
  <c r="BO28" i="70"/>
  <c r="AJ28" i="70"/>
  <c r="BQ28" i="70" s="1"/>
  <c r="BS29" i="70"/>
  <c r="BO29" i="70"/>
  <c r="AJ29" i="70"/>
  <c r="BQ29" i="70" s="1"/>
  <c r="BT29" i="70"/>
  <c r="BU29" i="70" s="1"/>
  <c r="BP29" i="70"/>
  <c r="BR29" i="70" s="1"/>
  <c r="BJ29" i="70"/>
  <c r="BL29" i="70"/>
  <c r="BN29" i="70"/>
  <c r="AH29" i="70"/>
  <c r="BT20" i="70"/>
  <c r="BU20" i="70" s="1"/>
  <c r="BP20" i="70"/>
  <c r="BR20" i="70" s="1"/>
  <c r="BJ20" i="70"/>
  <c r="BL20" i="70"/>
  <c r="BN20" i="70"/>
  <c r="AH20" i="70"/>
  <c r="BS20" i="70"/>
  <c r="BO20" i="70"/>
  <c r="AJ20" i="70"/>
  <c r="BQ20" i="70" s="1"/>
  <c r="BS25" i="70"/>
  <c r="BO25" i="70"/>
  <c r="AJ25" i="70"/>
  <c r="BQ25" i="70" s="1"/>
  <c r="BT25" i="70"/>
  <c r="BU25" i="70" s="1"/>
  <c r="BP25" i="70"/>
  <c r="BR25" i="70" s="1"/>
  <c r="BJ25" i="70"/>
  <c r="BL25" i="70"/>
  <c r="BN25" i="70"/>
  <c r="AH25" i="70"/>
  <c r="BS33" i="70"/>
  <c r="BO33" i="70"/>
  <c r="AJ33" i="70"/>
  <c r="BQ33" i="70" s="1"/>
  <c r="BT33" i="70"/>
  <c r="BU33" i="70" s="1"/>
  <c r="BP33" i="70"/>
  <c r="BR33" i="70" s="1"/>
  <c r="BJ33" i="70"/>
  <c r="BL33" i="70"/>
  <c r="BN33" i="70"/>
  <c r="AH33" i="70"/>
  <c r="BS49" i="70"/>
  <c r="BO49" i="70"/>
  <c r="AJ49" i="70"/>
  <c r="BQ49" i="70" s="1"/>
  <c r="BT49" i="70"/>
  <c r="BU49" i="70" s="1"/>
  <c r="BP49" i="70"/>
  <c r="BR49" i="70" s="1"/>
  <c r="BJ49" i="70"/>
  <c r="BL49" i="70"/>
  <c r="BN49" i="70"/>
  <c r="AH49" i="70"/>
  <c r="BL23" i="70"/>
  <c r="BN23" i="70"/>
  <c r="AH23" i="70"/>
  <c r="BS23" i="70"/>
  <c r="BO23" i="70"/>
  <c r="AJ23" i="70"/>
  <c r="BQ23" i="70" s="1"/>
  <c r="BT23" i="70"/>
  <c r="BU23" i="70" s="1"/>
  <c r="BP23" i="70"/>
  <c r="BR23" i="70" s="1"/>
  <c r="BJ23" i="70"/>
  <c r="BS21" i="70"/>
  <c r="BO21" i="70"/>
  <c r="AJ21" i="70"/>
  <c r="BQ21" i="70" s="1"/>
  <c r="BT21" i="70"/>
  <c r="BU21" i="70" s="1"/>
  <c r="BP21" i="70"/>
  <c r="BR21" i="70" s="1"/>
  <c r="BJ21" i="70"/>
  <c r="BL21" i="70"/>
  <c r="BN21" i="70"/>
  <c r="AH21" i="70"/>
  <c r="BJ14" i="70"/>
  <c r="BL14" i="70"/>
  <c r="BN14" i="70"/>
  <c r="AH14" i="70"/>
  <c r="AJ14" i="70" s="1"/>
  <c r="BQ14" i="70" s="1"/>
  <c r="BL43" i="70"/>
  <c r="BN43" i="70"/>
  <c r="AH43" i="70"/>
  <c r="BS43" i="70"/>
  <c r="BO43" i="70"/>
  <c r="AJ43" i="70"/>
  <c r="BQ43" i="70" s="1"/>
  <c r="BT43" i="70"/>
  <c r="BU43" i="70" s="1"/>
  <c r="BP43" i="70"/>
  <c r="BR43" i="70" s="1"/>
  <c r="BJ43" i="70"/>
  <c r="BN26" i="70"/>
  <c r="AH26" i="70"/>
  <c r="BS26" i="70"/>
  <c r="BO26" i="70"/>
  <c r="AJ26" i="70"/>
  <c r="BQ26" i="70" s="1"/>
  <c r="BT26" i="70"/>
  <c r="BU26" i="70" s="1"/>
  <c r="BP26" i="70"/>
  <c r="BR26" i="70" s="1"/>
  <c r="BJ26" i="70"/>
  <c r="BL26" i="70"/>
  <c r="BL16" i="70"/>
  <c r="BN16" i="70"/>
  <c r="AH16" i="70"/>
  <c r="AJ16" i="70" s="1"/>
  <c r="BQ16" i="70" s="1"/>
  <c r="BJ16" i="70"/>
  <c r="BN8" i="70"/>
  <c r="AH8" i="70"/>
  <c r="AJ8" i="70" s="1"/>
  <c r="BQ8" i="70" s="1"/>
  <c r="BJ8" i="70"/>
  <c r="BL8" i="70"/>
  <c r="BT48" i="70"/>
  <c r="BU48" i="70" s="1"/>
  <c r="BP48" i="70"/>
  <c r="BR48" i="70" s="1"/>
  <c r="BJ48" i="70"/>
  <c r="BL48" i="70"/>
  <c r="BN48" i="70"/>
  <c r="AH48" i="70"/>
  <c r="BS48" i="70"/>
  <c r="BO48" i="70"/>
  <c r="AJ48" i="70"/>
  <c r="BQ48" i="70" s="1"/>
  <c r="BT36" i="70"/>
  <c r="BU36" i="70" s="1"/>
  <c r="BP36" i="70"/>
  <c r="BR36" i="70" s="1"/>
  <c r="BJ36" i="70"/>
  <c r="BL36" i="70"/>
  <c r="BN36" i="70"/>
  <c r="AH36" i="70"/>
  <c r="BS36" i="70"/>
  <c r="BO36" i="70"/>
  <c r="AJ36" i="70"/>
  <c r="BQ36" i="70" s="1"/>
  <c r="BL31" i="70"/>
  <c r="BN31" i="70"/>
  <c r="AH31" i="70"/>
  <c r="BS31" i="70"/>
  <c r="BO31" i="70"/>
  <c r="AJ31" i="70"/>
  <c r="BQ31" i="70" s="1"/>
  <c r="BT31" i="70"/>
  <c r="BU31" i="70" s="1"/>
  <c r="BP31" i="70"/>
  <c r="BR31" i="70" s="1"/>
  <c r="BJ31" i="70"/>
  <c r="BJ17" i="70"/>
  <c r="BL17" i="70"/>
  <c r="BN17" i="70"/>
  <c r="AH17" i="70"/>
  <c r="AJ17" i="70" s="1"/>
  <c r="BQ17" i="70" s="1"/>
  <c r="BN18" i="70"/>
  <c r="AH18" i="70"/>
  <c r="AJ18" i="70" s="1"/>
  <c r="BQ18" i="70" s="1"/>
  <c r="BJ18" i="70"/>
  <c r="BL18" i="70"/>
  <c r="BJ11" i="70"/>
  <c r="BL11" i="70"/>
  <c r="BN11" i="70"/>
  <c r="AH11" i="70"/>
  <c r="AJ11" i="70" s="1"/>
  <c r="BQ11" i="70" s="1"/>
  <c r="BL51" i="70"/>
  <c r="BN51" i="70"/>
  <c r="AH51" i="70"/>
  <c r="BS51" i="70"/>
  <c r="BO51" i="70"/>
  <c r="AJ51" i="70"/>
  <c r="BQ51" i="70" s="1"/>
  <c r="BT51" i="70"/>
  <c r="BU51" i="70" s="1"/>
  <c r="BP51" i="70"/>
  <c r="BR51" i="70" s="1"/>
  <c r="BJ51" i="70"/>
  <c r="BL39" i="70"/>
  <c r="BN39" i="70"/>
  <c r="AH39" i="70"/>
  <c r="BS39" i="70"/>
  <c r="BO39" i="70"/>
  <c r="AJ39" i="70"/>
  <c r="BQ39" i="70" s="1"/>
  <c r="BT39" i="70"/>
  <c r="BU39" i="70" s="1"/>
  <c r="BP39" i="70"/>
  <c r="BR39" i="70" s="1"/>
  <c r="BJ39" i="70"/>
  <c r="BN22" i="70"/>
  <c r="AH22" i="70"/>
  <c r="BS22" i="70"/>
  <c r="BO22" i="70"/>
  <c r="AJ22" i="70"/>
  <c r="BQ22" i="70" s="1"/>
  <c r="BT22" i="70"/>
  <c r="BU22" i="70" s="1"/>
  <c r="BP22" i="70"/>
  <c r="BR22" i="70" s="1"/>
  <c r="BJ22" i="70"/>
  <c r="BL22" i="70"/>
  <c r="BL27" i="70"/>
  <c r="BN27" i="70"/>
  <c r="AH27" i="70"/>
  <c r="BS27" i="70"/>
  <c r="BO27" i="70"/>
  <c r="AJ27" i="70"/>
  <c r="BQ27" i="70" s="1"/>
  <c r="BT27" i="70"/>
  <c r="BU27" i="70" s="1"/>
  <c r="BP27" i="70"/>
  <c r="BR27" i="70" s="1"/>
  <c r="BJ27" i="70"/>
  <c r="BL9" i="70"/>
  <c r="BN9" i="70"/>
  <c r="AH9" i="70"/>
  <c r="AJ9" i="70" s="1"/>
  <c r="BQ9" i="70" s="1"/>
  <c r="BJ9" i="70"/>
  <c r="BL12" i="70"/>
  <c r="BN12" i="70"/>
  <c r="AH12" i="70"/>
  <c r="AJ12" i="70" s="1"/>
  <c r="BQ12" i="70" s="1"/>
  <c r="BJ12" i="70"/>
  <c r="BT32" i="70"/>
  <c r="BU32" i="70" s="1"/>
  <c r="BP32" i="70"/>
  <c r="BR32" i="70" s="1"/>
  <c r="BJ32" i="70"/>
  <c r="BL32" i="70"/>
  <c r="BN32" i="70"/>
  <c r="AH32" i="70"/>
  <c r="BS32" i="70"/>
  <c r="BO32" i="70"/>
  <c r="AJ32" i="70"/>
  <c r="BQ32" i="70" s="1"/>
  <c r="BT24" i="70"/>
  <c r="BU24" i="70" s="1"/>
  <c r="BP24" i="70"/>
  <c r="BR24" i="70" s="1"/>
  <c r="BJ24" i="70"/>
  <c r="BL24" i="70"/>
  <c r="BN24" i="70"/>
  <c r="AH24" i="70"/>
  <c r="BS24" i="70"/>
  <c r="BO24" i="70"/>
  <c r="AJ24" i="70"/>
  <c r="BQ24" i="70" s="1"/>
  <c r="BS41" i="70"/>
  <c r="BO41" i="70"/>
  <c r="AJ41" i="70"/>
  <c r="BQ41" i="70" s="1"/>
  <c r="BT41" i="70"/>
  <c r="BU41" i="70" s="1"/>
  <c r="BP41" i="70"/>
  <c r="BR41" i="70" s="1"/>
  <c r="BJ41" i="70"/>
  <c r="BL41" i="70"/>
  <c r="BN41" i="70"/>
  <c r="AH41" i="70"/>
  <c r="BT44" i="70"/>
  <c r="BU44" i="70" s="1"/>
  <c r="BP44" i="70"/>
  <c r="BR44" i="70" s="1"/>
  <c r="BJ44" i="70"/>
  <c r="BL44" i="70"/>
  <c r="BN44" i="70"/>
  <c r="AH44" i="70"/>
  <c r="BS44" i="70"/>
  <c r="BO44" i="70"/>
  <c r="AJ44" i="70"/>
  <c r="BQ44" i="70" s="1"/>
  <c r="BT52" i="70"/>
  <c r="BU52" i="70" s="1"/>
  <c r="BP52" i="70"/>
  <c r="BR52" i="70" s="1"/>
  <c r="BJ52" i="70"/>
  <c r="BL52" i="70"/>
  <c r="BN52" i="70"/>
  <c r="AH52" i="70"/>
  <c r="BS52" i="70"/>
  <c r="BO52" i="70"/>
  <c r="AJ52" i="70"/>
  <c r="BQ52" i="70" s="1"/>
  <c r="BN34" i="70"/>
  <c r="AH34" i="70"/>
  <c r="BS34" i="70"/>
  <c r="BO34" i="70"/>
  <c r="AJ34" i="70"/>
  <c r="BQ34" i="70" s="1"/>
  <c r="BT34" i="70"/>
  <c r="BU34" i="70" s="1"/>
  <c r="BP34" i="70"/>
  <c r="BR34" i="70" s="1"/>
  <c r="BJ34" i="70"/>
  <c r="BL34" i="70"/>
  <c r="BL19" i="70"/>
  <c r="BN19" i="70"/>
  <c r="AH19" i="70"/>
  <c r="BS19" i="70"/>
  <c r="BO19" i="70"/>
  <c r="AJ19" i="70"/>
  <c r="BQ19" i="70" s="1"/>
  <c r="BT19" i="70"/>
  <c r="BU19" i="70" s="1"/>
  <c r="BP19" i="70"/>
  <c r="BR19" i="70" s="1"/>
  <c r="BJ19" i="70"/>
  <c r="BS45" i="70"/>
  <c r="BO45" i="70"/>
  <c r="AJ45" i="70"/>
  <c r="BQ45" i="70" s="1"/>
  <c r="BT45" i="70"/>
  <c r="BU45" i="70" s="1"/>
  <c r="BP45" i="70"/>
  <c r="BR45" i="70" s="1"/>
  <c r="BJ45" i="70"/>
  <c r="BL45" i="70"/>
  <c r="BN45" i="70"/>
  <c r="AH45" i="70"/>
  <c r="BN10" i="70"/>
  <c r="BJ10" i="70"/>
  <c r="BL10" i="70"/>
  <c r="AH10" i="70"/>
  <c r="AJ10" i="70" s="1"/>
  <c r="BQ10" i="70" s="1"/>
  <c r="BN42" i="70"/>
  <c r="AH42" i="70"/>
  <c r="BS42" i="70"/>
  <c r="BO42" i="70"/>
  <c r="AJ42" i="70"/>
  <c r="BQ42" i="70" s="1"/>
  <c r="BT42" i="70"/>
  <c r="BU42" i="70" s="1"/>
  <c r="BP42" i="70"/>
  <c r="BR42" i="70" s="1"/>
  <c r="BJ42" i="70"/>
  <c r="BL42" i="70"/>
  <c r="BL47" i="70"/>
  <c r="BN47" i="70"/>
  <c r="AH47" i="70"/>
  <c r="BS47" i="70"/>
  <c r="BO47" i="70"/>
  <c r="AJ47" i="70"/>
  <c r="BQ47" i="70" s="1"/>
  <c r="BT47" i="70"/>
  <c r="BU47" i="70" s="1"/>
  <c r="BP47" i="70"/>
  <c r="BR47" i="70" s="1"/>
  <c r="BJ47" i="70"/>
  <c r="D9" i="69"/>
  <c r="D11" i="69"/>
  <c r="BX11" i="69"/>
  <c r="BX10" i="69"/>
  <c r="BX8" i="69"/>
  <c r="BX9" i="69"/>
  <c r="D8" i="69"/>
  <c r="D10" i="69"/>
  <c r="BX24" i="68"/>
  <c r="BX24" i="69"/>
  <c r="D20" i="68"/>
  <c r="D20" i="69"/>
  <c r="BL43" i="69"/>
  <c r="BN43" i="69"/>
  <c r="AH43" i="69"/>
  <c r="BS43" i="69"/>
  <c r="BO43" i="69"/>
  <c r="AJ43" i="69"/>
  <c r="BQ43" i="69" s="1"/>
  <c r="BT43" i="69"/>
  <c r="BU43" i="69" s="1"/>
  <c r="BP43" i="69"/>
  <c r="BR43" i="69" s="1"/>
  <c r="BJ43" i="69"/>
  <c r="BN26" i="69"/>
  <c r="AH26" i="69"/>
  <c r="BJ26" i="69"/>
  <c r="BS26" i="69"/>
  <c r="BO26" i="69"/>
  <c r="AJ26" i="69"/>
  <c r="BQ26" i="69" s="1"/>
  <c r="BP26" i="69"/>
  <c r="BR26" i="69" s="1"/>
  <c r="BL26" i="69"/>
  <c r="BT26" i="69"/>
  <c r="BU26" i="69" s="1"/>
  <c r="BJ16" i="69"/>
  <c r="BL16" i="69"/>
  <c r="AH16" i="69"/>
  <c r="AJ16" i="69" s="1"/>
  <c r="BQ16" i="69" s="1"/>
  <c r="BN16" i="69"/>
  <c r="BL8" i="69"/>
  <c r="BJ8" i="69"/>
  <c r="AH8" i="69"/>
  <c r="AJ8" i="69" s="1"/>
  <c r="BQ8" i="69" s="1"/>
  <c r="BN8" i="69"/>
  <c r="BT48" i="69"/>
  <c r="BU48" i="69" s="1"/>
  <c r="BP48" i="69"/>
  <c r="BR48" i="69" s="1"/>
  <c r="BJ48" i="69"/>
  <c r="BL48" i="69"/>
  <c r="BN48" i="69"/>
  <c r="AH48" i="69"/>
  <c r="BS48" i="69"/>
  <c r="BO48" i="69"/>
  <c r="AJ48" i="69"/>
  <c r="BQ48" i="69" s="1"/>
  <c r="BT36" i="69"/>
  <c r="BU36" i="69" s="1"/>
  <c r="BP36" i="69"/>
  <c r="BR36" i="69" s="1"/>
  <c r="BJ36" i="69"/>
  <c r="BL36" i="69"/>
  <c r="BS36" i="69"/>
  <c r="BO36" i="69"/>
  <c r="AJ36" i="69"/>
  <c r="BQ36" i="69" s="1"/>
  <c r="BN36" i="69"/>
  <c r="AH36" i="69"/>
  <c r="BL31" i="69"/>
  <c r="BN31" i="69"/>
  <c r="AH31" i="69"/>
  <c r="BO31" i="69"/>
  <c r="BT31" i="69"/>
  <c r="BU31" i="69" s="1"/>
  <c r="BP31" i="69"/>
  <c r="BR31" i="69" s="1"/>
  <c r="BJ31" i="69"/>
  <c r="BS31" i="69"/>
  <c r="AJ31" i="69"/>
  <c r="BQ31" i="69" s="1"/>
  <c r="BJ17" i="69"/>
  <c r="BN17" i="69"/>
  <c r="AH17" i="69"/>
  <c r="AJ17" i="69" s="1"/>
  <c r="BQ17" i="69" s="1"/>
  <c r="BL17" i="69"/>
  <c r="BN18" i="69"/>
  <c r="AH18" i="69"/>
  <c r="AJ18" i="69" s="1"/>
  <c r="BQ18" i="69" s="1"/>
  <c r="BL18" i="69"/>
  <c r="BJ18" i="69"/>
  <c r="BN11" i="69"/>
  <c r="AH11" i="69"/>
  <c r="AJ11" i="69" s="1"/>
  <c r="BQ11" i="69" s="1"/>
  <c r="BJ11" i="69"/>
  <c r="BL11" i="69"/>
  <c r="BL39" i="69"/>
  <c r="BN39" i="69"/>
  <c r="AH39" i="69"/>
  <c r="AJ39" i="69"/>
  <c r="BQ39" i="69" s="1"/>
  <c r="BT39" i="69"/>
  <c r="BU39" i="69" s="1"/>
  <c r="BP39" i="69"/>
  <c r="BR39" i="69" s="1"/>
  <c r="BJ39" i="69"/>
  <c r="BS39" i="69"/>
  <c r="BO39" i="69"/>
  <c r="BX52" i="68"/>
  <c r="BX52" i="69"/>
  <c r="D48" i="68"/>
  <c r="D48" i="69"/>
  <c r="D42" i="68"/>
  <c r="D42" i="69"/>
  <c r="BX40" i="68"/>
  <c r="BX40" i="69"/>
  <c r="D52" i="68"/>
  <c r="D52" i="69"/>
  <c r="D22" i="68"/>
  <c r="D22" i="69"/>
  <c r="D18" i="68"/>
  <c r="D18" i="69"/>
  <c r="D16" i="68"/>
  <c r="D16" i="69"/>
  <c r="D14" i="68"/>
  <c r="D14" i="69"/>
  <c r="BX37" i="68"/>
  <c r="BX37" i="69"/>
  <c r="BX33" i="68"/>
  <c r="BX33" i="69"/>
  <c r="BX29" i="68"/>
  <c r="BX29" i="69"/>
  <c r="BX25" i="68"/>
  <c r="BX25" i="69"/>
  <c r="BX21" i="68"/>
  <c r="BX21" i="69"/>
  <c r="BX17" i="68"/>
  <c r="BX17" i="69"/>
  <c r="BX13" i="68"/>
  <c r="BX13" i="69"/>
  <c r="BN30" i="69"/>
  <c r="AH30" i="69"/>
  <c r="BJ30" i="69"/>
  <c r="BS30" i="69"/>
  <c r="BO30" i="69"/>
  <c r="AJ30" i="69"/>
  <c r="BQ30" i="69" s="1"/>
  <c r="BT30" i="69"/>
  <c r="BU30" i="69" s="1"/>
  <c r="BL30" i="69"/>
  <c r="BP30" i="69"/>
  <c r="BR30" i="69" s="1"/>
  <c r="BN46" i="69"/>
  <c r="AH46" i="69"/>
  <c r="BS46" i="69"/>
  <c r="BO46" i="69"/>
  <c r="AJ46" i="69"/>
  <c r="BQ46" i="69" s="1"/>
  <c r="BP46" i="69"/>
  <c r="BR46" i="69" s="1"/>
  <c r="BL46" i="69"/>
  <c r="BT46" i="69"/>
  <c r="BU46" i="69" s="1"/>
  <c r="BJ46" i="69"/>
  <c r="BT40" i="69"/>
  <c r="BU40" i="69" s="1"/>
  <c r="BP40" i="69"/>
  <c r="BR40" i="69" s="1"/>
  <c r="BJ40" i="69"/>
  <c r="BL40" i="69"/>
  <c r="BS40" i="69"/>
  <c r="BO40" i="69"/>
  <c r="AJ40" i="69"/>
  <c r="BQ40" i="69" s="1"/>
  <c r="BN40" i="69"/>
  <c r="AH40" i="69"/>
  <c r="BJ13" i="69"/>
  <c r="BN13" i="69"/>
  <c r="AH13" i="69"/>
  <c r="AJ13" i="69" s="1"/>
  <c r="BQ13" i="69" s="1"/>
  <c r="BL13" i="69"/>
  <c r="BL15" i="69"/>
  <c r="BN15" i="69"/>
  <c r="AH15" i="69"/>
  <c r="AJ15" i="69" s="1"/>
  <c r="BQ15" i="69" s="1"/>
  <c r="BJ15" i="69"/>
  <c r="BN38" i="69"/>
  <c r="AH38" i="69"/>
  <c r="BS38" i="69"/>
  <c r="BO38" i="69"/>
  <c r="AJ38" i="69"/>
  <c r="BQ38" i="69" s="1"/>
  <c r="BT38" i="69"/>
  <c r="BU38" i="69" s="1"/>
  <c r="BJ38" i="69"/>
  <c r="BL38" i="69"/>
  <c r="BP38" i="69"/>
  <c r="BR38" i="69" s="1"/>
  <c r="BS37" i="69"/>
  <c r="BO37" i="69"/>
  <c r="AJ37" i="69"/>
  <c r="BQ37" i="69" s="1"/>
  <c r="BT37" i="69"/>
  <c r="BU37" i="69" s="1"/>
  <c r="BP37" i="69"/>
  <c r="BR37" i="69" s="1"/>
  <c r="BJ37" i="69"/>
  <c r="BL37" i="69"/>
  <c r="BN37" i="69"/>
  <c r="AH37" i="69"/>
  <c r="BN50" i="69"/>
  <c r="AH50" i="69"/>
  <c r="BS50" i="69"/>
  <c r="BO50" i="69"/>
  <c r="AJ50" i="69"/>
  <c r="BQ50" i="69" s="1"/>
  <c r="BP50" i="69"/>
  <c r="BR50" i="69" s="1"/>
  <c r="BJ50" i="69"/>
  <c r="BL50" i="69"/>
  <c r="BT50" i="69"/>
  <c r="BU50" i="69" s="1"/>
  <c r="BL35" i="69"/>
  <c r="BS35" i="69"/>
  <c r="BN35" i="69"/>
  <c r="AH35" i="69"/>
  <c r="BT35" i="69"/>
  <c r="BU35" i="69" s="1"/>
  <c r="BP35" i="69"/>
  <c r="BR35" i="69" s="1"/>
  <c r="BJ35" i="69"/>
  <c r="BO35" i="69"/>
  <c r="AJ35" i="69"/>
  <c r="BQ35" i="69" s="1"/>
  <c r="D36" i="68"/>
  <c r="D36" i="69"/>
  <c r="BX28" i="68"/>
  <c r="BX28" i="69"/>
  <c r="BX16" i="68"/>
  <c r="BX16" i="69"/>
  <c r="BX12" i="68"/>
  <c r="BX12" i="69"/>
  <c r="BN22" i="69"/>
  <c r="AH22" i="69"/>
  <c r="BS22" i="69"/>
  <c r="BO22" i="69"/>
  <c r="AJ22" i="69"/>
  <c r="BQ22" i="69" s="1"/>
  <c r="BL22" i="69"/>
  <c r="BT22" i="69"/>
  <c r="BU22" i="69" s="1"/>
  <c r="BJ22" i="69"/>
  <c r="BP22" i="69"/>
  <c r="BR22" i="69" s="1"/>
  <c r="BX46" i="68"/>
  <c r="BX46" i="69"/>
  <c r="BX50" i="68"/>
  <c r="BX50" i="69"/>
  <c r="BX48" i="68"/>
  <c r="BX48" i="69"/>
  <c r="D46" i="68"/>
  <c r="D46" i="69"/>
  <c r="BX44" i="68"/>
  <c r="BX44" i="69"/>
  <c r="BX42" i="68"/>
  <c r="BX42" i="69"/>
  <c r="D40" i="68"/>
  <c r="D40" i="69"/>
  <c r="D38" i="68"/>
  <c r="D38" i="69"/>
  <c r="BX34" i="68"/>
  <c r="BX34" i="69"/>
  <c r="BX30" i="68"/>
  <c r="BX30" i="69"/>
  <c r="D28" i="68"/>
  <c r="D28" i="69"/>
  <c r="D26" i="68"/>
  <c r="D26" i="69"/>
  <c r="BX51" i="68"/>
  <c r="BX51" i="69"/>
  <c r="BX49" i="68"/>
  <c r="BX49" i="69"/>
  <c r="BX47" i="68"/>
  <c r="BX47" i="69"/>
  <c r="BX45" i="68"/>
  <c r="BX45" i="69"/>
  <c r="BX43" i="68"/>
  <c r="BX43" i="69"/>
  <c r="BX41" i="68"/>
  <c r="BX41" i="69"/>
  <c r="BX39" i="68"/>
  <c r="BX39" i="69"/>
  <c r="BX35" i="68"/>
  <c r="BX35" i="69"/>
  <c r="BX31" i="68"/>
  <c r="BX31" i="69"/>
  <c r="BX27" i="68"/>
  <c r="BX27" i="69"/>
  <c r="BX23" i="68"/>
  <c r="BX23" i="69"/>
  <c r="BX19" i="68"/>
  <c r="BX19" i="69"/>
  <c r="BX15" i="68"/>
  <c r="BX15" i="69"/>
  <c r="BT28" i="69"/>
  <c r="BU28" i="69" s="1"/>
  <c r="BP28" i="69"/>
  <c r="BR28" i="69" s="1"/>
  <c r="BJ28" i="69"/>
  <c r="BL28" i="69"/>
  <c r="BN28" i="69"/>
  <c r="BS28" i="69"/>
  <c r="BO28" i="69"/>
  <c r="AJ28" i="69"/>
  <c r="BQ28" i="69" s="1"/>
  <c r="AH28" i="69"/>
  <c r="BS29" i="69"/>
  <c r="BO29" i="69"/>
  <c r="AJ29" i="69"/>
  <c r="BQ29" i="69" s="1"/>
  <c r="BT29" i="69"/>
  <c r="BU29" i="69" s="1"/>
  <c r="BP29" i="69"/>
  <c r="BR29" i="69" s="1"/>
  <c r="BJ29" i="69"/>
  <c r="BN29" i="69"/>
  <c r="AH29" i="69"/>
  <c r="BL29" i="69"/>
  <c r="BT20" i="69"/>
  <c r="BU20" i="69" s="1"/>
  <c r="BP20" i="69"/>
  <c r="BR20" i="69" s="1"/>
  <c r="BJ20" i="69"/>
  <c r="BL20" i="69"/>
  <c r="BS20" i="69"/>
  <c r="BO20" i="69"/>
  <c r="AJ20" i="69"/>
  <c r="BQ20" i="69" s="1"/>
  <c r="AH20" i="69"/>
  <c r="BN20" i="69"/>
  <c r="BS25" i="69"/>
  <c r="BO25" i="69"/>
  <c r="AJ25" i="69"/>
  <c r="BQ25" i="69" s="1"/>
  <c r="BT25" i="69"/>
  <c r="BU25" i="69" s="1"/>
  <c r="BP25" i="69"/>
  <c r="BR25" i="69" s="1"/>
  <c r="BJ25" i="69"/>
  <c r="BN25" i="69"/>
  <c r="AH25" i="69"/>
  <c r="BL25" i="69"/>
  <c r="BS33" i="69"/>
  <c r="BO33" i="69"/>
  <c r="AJ33" i="69"/>
  <c r="BQ33" i="69" s="1"/>
  <c r="BT33" i="69"/>
  <c r="BU33" i="69" s="1"/>
  <c r="BP33" i="69"/>
  <c r="BR33" i="69" s="1"/>
  <c r="BJ33" i="69"/>
  <c r="BL33" i="69"/>
  <c r="BN33" i="69"/>
  <c r="AH33" i="69"/>
  <c r="BS49" i="69"/>
  <c r="BO49" i="69"/>
  <c r="AJ49" i="69"/>
  <c r="BQ49" i="69" s="1"/>
  <c r="BT49" i="69"/>
  <c r="BU49" i="69" s="1"/>
  <c r="BP49" i="69"/>
  <c r="BR49" i="69" s="1"/>
  <c r="BJ49" i="69"/>
  <c r="BL49" i="69"/>
  <c r="BN49" i="69"/>
  <c r="AH49" i="69"/>
  <c r="BL23" i="69"/>
  <c r="BN23" i="69"/>
  <c r="AH23" i="69"/>
  <c r="BT23" i="69"/>
  <c r="BU23" i="69" s="1"/>
  <c r="BP23" i="69"/>
  <c r="BR23" i="69" s="1"/>
  <c r="BJ23" i="69"/>
  <c r="BS23" i="69"/>
  <c r="AJ23" i="69"/>
  <c r="BQ23" i="69" s="1"/>
  <c r="BO23" i="69"/>
  <c r="BS21" i="69"/>
  <c r="BO21" i="69"/>
  <c r="AJ21" i="69"/>
  <c r="BQ21" i="69" s="1"/>
  <c r="BT21" i="69"/>
  <c r="BU21" i="69" s="1"/>
  <c r="BP21" i="69"/>
  <c r="BR21" i="69" s="1"/>
  <c r="BJ21" i="69"/>
  <c r="BN21" i="69"/>
  <c r="AH21" i="69"/>
  <c r="BL21" i="69"/>
  <c r="BN14" i="69"/>
  <c r="AH14" i="69"/>
  <c r="AJ14" i="69" s="1"/>
  <c r="BQ14" i="69" s="1"/>
  <c r="BL14" i="69"/>
  <c r="BJ14" i="69"/>
  <c r="D32" i="68"/>
  <c r="D32" i="69"/>
  <c r="BL51" i="69"/>
  <c r="BN51" i="69"/>
  <c r="AH51" i="69"/>
  <c r="BS51" i="69"/>
  <c r="BO51" i="69"/>
  <c r="AJ51" i="69"/>
  <c r="BQ51" i="69" s="1"/>
  <c r="BT51" i="69"/>
  <c r="BU51" i="69" s="1"/>
  <c r="BP51" i="69"/>
  <c r="BR51" i="69" s="1"/>
  <c r="BJ51" i="69"/>
  <c r="D50" i="68"/>
  <c r="D50" i="69"/>
  <c r="D44" i="68"/>
  <c r="D44" i="69"/>
  <c r="BX38" i="68"/>
  <c r="BX38" i="69"/>
  <c r="BX36" i="68"/>
  <c r="BX36" i="69"/>
  <c r="D34" i="68"/>
  <c r="D34" i="69"/>
  <c r="BX32" i="68"/>
  <c r="BX32" i="69"/>
  <c r="D30" i="68"/>
  <c r="D30" i="69"/>
  <c r="BX26" i="68"/>
  <c r="BX26" i="69"/>
  <c r="D24" i="68"/>
  <c r="D24" i="69"/>
  <c r="BX22" i="68"/>
  <c r="BX22" i="69"/>
  <c r="BX20" i="68"/>
  <c r="BX20" i="69"/>
  <c r="BX18" i="68"/>
  <c r="BX18" i="69"/>
  <c r="BX14" i="68"/>
  <c r="BX14" i="69"/>
  <c r="D12" i="68"/>
  <c r="D12" i="69"/>
  <c r="D51" i="68"/>
  <c r="D51" i="69"/>
  <c r="D49" i="68"/>
  <c r="D49" i="69"/>
  <c r="D47" i="68"/>
  <c r="D47" i="69"/>
  <c r="D45" i="68"/>
  <c r="D45" i="69"/>
  <c r="D43" i="68"/>
  <c r="D43" i="69"/>
  <c r="D41" i="68"/>
  <c r="D41" i="69"/>
  <c r="D39" i="68"/>
  <c r="D39" i="69"/>
  <c r="D37" i="68"/>
  <c r="D37" i="69"/>
  <c r="D35" i="68"/>
  <c r="D35" i="69"/>
  <c r="D33" i="68"/>
  <c r="D33" i="69"/>
  <c r="D31" i="68"/>
  <c r="D31" i="69"/>
  <c r="D29" i="68"/>
  <c r="D29" i="69"/>
  <c r="D27" i="68"/>
  <c r="D27" i="69"/>
  <c r="D25" i="68"/>
  <c r="D25" i="69"/>
  <c r="D23" i="68"/>
  <c r="D23" i="69"/>
  <c r="D21" i="68"/>
  <c r="D21" i="69"/>
  <c r="D19" i="68"/>
  <c r="D19" i="69"/>
  <c r="D17" i="68"/>
  <c r="D17" i="69"/>
  <c r="D15" i="68"/>
  <c r="D15" i="69"/>
  <c r="D13" i="68"/>
  <c r="D13" i="69"/>
  <c r="BL27" i="69"/>
  <c r="BN27" i="69"/>
  <c r="AH27" i="69"/>
  <c r="BS27" i="69"/>
  <c r="AJ27" i="69"/>
  <c r="BQ27" i="69" s="1"/>
  <c r="BT27" i="69"/>
  <c r="BU27" i="69" s="1"/>
  <c r="BP27" i="69"/>
  <c r="BR27" i="69" s="1"/>
  <c r="BJ27" i="69"/>
  <c r="BO27" i="69"/>
  <c r="BJ9" i="69"/>
  <c r="BN9" i="69"/>
  <c r="AH9" i="69"/>
  <c r="AJ9" i="69" s="1"/>
  <c r="BQ9" i="69" s="1"/>
  <c r="BL9" i="69"/>
  <c r="BL12" i="69"/>
  <c r="BJ12" i="69"/>
  <c r="BN12" i="69"/>
  <c r="AH12" i="69"/>
  <c r="AJ12" i="69" s="1"/>
  <c r="BQ12" i="69" s="1"/>
  <c r="BT32" i="69"/>
  <c r="BU32" i="69" s="1"/>
  <c r="BP32" i="69"/>
  <c r="BR32" i="69" s="1"/>
  <c r="BJ32" i="69"/>
  <c r="BL32" i="69"/>
  <c r="AH32" i="69"/>
  <c r="BS32" i="69"/>
  <c r="BO32" i="69"/>
  <c r="AJ32" i="69"/>
  <c r="BQ32" i="69" s="1"/>
  <c r="BN32" i="69"/>
  <c r="BT24" i="69"/>
  <c r="BU24" i="69" s="1"/>
  <c r="BP24" i="69"/>
  <c r="BR24" i="69" s="1"/>
  <c r="BJ24" i="69"/>
  <c r="BL24" i="69"/>
  <c r="BS24" i="69"/>
  <c r="BO24" i="69"/>
  <c r="AJ24" i="69"/>
  <c r="BQ24" i="69" s="1"/>
  <c r="AH24" i="69"/>
  <c r="BN24" i="69"/>
  <c r="BS41" i="69"/>
  <c r="BO41" i="69"/>
  <c r="AJ41" i="69"/>
  <c r="BQ41" i="69" s="1"/>
  <c r="BT41" i="69"/>
  <c r="BU41" i="69" s="1"/>
  <c r="BP41" i="69"/>
  <c r="BR41" i="69" s="1"/>
  <c r="BJ41" i="69"/>
  <c r="BN41" i="69"/>
  <c r="AH41" i="69"/>
  <c r="BL41" i="69"/>
  <c r="BT44" i="69"/>
  <c r="BU44" i="69" s="1"/>
  <c r="BP44" i="69"/>
  <c r="BR44" i="69" s="1"/>
  <c r="BJ44" i="69"/>
  <c r="BL44" i="69"/>
  <c r="AH44" i="69"/>
  <c r="BS44" i="69"/>
  <c r="BO44" i="69"/>
  <c r="AJ44" i="69"/>
  <c r="BQ44" i="69" s="1"/>
  <c r="BN44" i="69"/>
  <c r="BT52" i="69"/>
  <c r="BU52" i="69" s="1"/>
  <c r="BP52" i="69"/>
  <c r="BR52" i="69" s="1"/>
  <c r="BJ52" i="69"/>
  <c r="BL52" i="69"/>
  <c r="BN52" i="69"/>
  <c r="AH52" i="69"/>
  <c r="BS52" i="69"/>
  <c r="BO52" i="69"/>
  <c r="AJ52" i="69"/>
  <c r="BQ52" i="69" s="1"/>
  <c r="BN34" i="69"/>
  <c r="AH34" i="69"/>
  <c r="BS34" i="69"/>
  <c r="BO34" i="69"/>
  <c r="AJ34" i="69"/>
  <c r="BQ34" i="69" s="1"/>
  <c r="BP34" i="69"/>
  <c r="BR34" i="69" s="1"/>
  <c r="BL34" i="69"/>
  <c r="BT34" i="69"/>
  <c r="BU34" i="69" s="1"/>
  <c r="BJ34" i="69"/>
  <c r="BL19" i="69"/>
  <c r="BN19" i="69"/>
  <c r="AH19" i="69"/>
  <c r="BT19" i="69"/>
  <c r="BU19" i="69" s="1"/>
  <c r="BP19" i="69"/>
  <c r="BR19" i="69" s="1"/>
  <c r="BJ19" i="69"/>
  <c r="AJ19" i="69"/>
  <c r="BQ19" i="69" s="1"/>
  <c r="BO19" i="69"/>
  <c r="BS19" i="69"/>
  <c r="BS45" i="69"/>
  <c r="BO45" i="69"/>
  <c r="AJ45" i="69"/>
  <c r="BQ45" i="69" s="1"/>
  <c r="BT45" i="69"/>
  <c r="BU45" i="69" s="1"/>
  <c r="BP45" i="69"/>
  <c r="BR45" i="69" s="1"/>
  <c r="BJ45" i="69"/>
  <c r="BN45" i="69"/>
  <c r="AH45" i="69"/>
  <c r="BL45" i="69"/>
  <c r="BL10" i="69"/>
  <c r="BN10" i="69"/>
  <c r="AH10" i="69"/>
  <c r="AJ10" i="69" s="1"/>
  <c r="BQ10" i="69" s="1"/>
  <c r="BJ10" i="69"/>
  <c r="BN42" i="69"/>
  <c r="AH42" i="69"/>
  <c r="BS42" i="69"/>
  <c r="BO42" i="69"/>
  <c r="AJ42" i="69"/>
  <c r="BQ42" i="69" s="1"/>
  <c r="BT42" i="69"/>
  <c r="BU42" i="69" s="1"/>
  <c r="BP42" i="69"/>
  <c r="BR42" i="69" s="1"/>
  <c r="BL42" i="69"/>
  <c r="BJ42" i="69"/>
  <c r="BL47" i="69"/>
  <c r="BN47" i="69"/>
  <c r="AH47" i="69"/>
  <c r="BS47" i="69"/>
  <c r="BO47" i="69"/>
  <c r="BT47" i="69"/>
  <c r="BU47" i="69" s="1"/>
  <c r="BP47" i="69"/>
  <c r="BR47" i="69" s="1"/>
  <c r="BJ47" i="69"/>
  <c r="AJ47" i="69"/>
  <c r="BQ47" i="69" s="1"/>
  <c r="D9" i="68"/>
  <c r="D11" i="68"/>
  <c r="BX11" i="68"/>
  <c r="BX10" i="68"/>
  <c r="BX8" i="68"/>
  <c r="BX9" i="68"/>
  <c r="D8" i="68"/>
  <c r="D10" i="68"/>
  <c r="BN30" i="68"/>
  <c r="AH30" i="68"/>
  <c r="BS30" i="68"/>
  <c r="BO30" i="68"/>
  <c r="AJ30" i="68"/>
  <c r="BQ30" i="68" s="1"/>
  <c r="BT30" i="68"/>
  <c r="BU30" i="68" s="1"/>
  <c r="BP30" i="68"/>
  <c r="BR30" i="68" s="1"/>
  <c r="BJ30" i="68"/>
  <c r="BL30" i="68"/>
  <c r="BN46" i="68"/>
  <c r="AH46" i="68"/>
  <c r="BS46" i="68"/>
  <c r="BO46" i="68"/>
  <c r="AJ46" i="68"/>
  <c r="BQ46" i="68" s="1"/>
  <c r="BT46" i="68"/>
  <c r="BU46" i="68" s="1"/>
  <c r="BP46" i="68"/>
  <c r="BR46" i="68" s="1"/>
  <c r="BJ46" i="68"/>
  <c r="BL46" i="68"/>
  <c r="BT40" i="68"/>
  <c r="BU40" i="68" s="1"/>
  <c r="BP40" i="68"/>
  <c r="BR40" i="68" s="1"/>
  <c r="BJ40" i="68"/>
  <c r="BL40" i="68"/>
  <c r="BN40" i="68"/>
  <c r="AH40" i="68"/>
  <c r="BS40" i="68"/>
  <c r="BO40" i="68"/>
  <c r="AJ40" i="68"/>
  <c r="BQ40" i="68" s="1"/>
  <c r="BJ13" i="68"/>
  <c r="BL13" i="68"/>
  <c r="BN13" i="68"/>
  <c r="AH13" i="68"/>
  <c r="AJ13" i="68" s="1"/>
  <c r="BQ13" i="68" s="1"/>
  <c r="BN15" i="68"/>
  <c r="AH15" i="68"/>
  <c r="AJ15" i="68" s="1"/>
  <c r="BQ15" i="68" s="1"/>
  <c r="BJ15" i="68"/>
  <c r="BL15" i="68"/>
  <c r="BN38" i="68"/>
  <c r="AH38" i="68"/>
  <c r="BS38" i="68"/>
  <c r="BO38" i="68"/>
  <c r="AJ38" i="68"/>
  <c r="BQ38" i="68" s="1"/>
  <c r="BT38" i="68"/>
  <c r="BU38" i="68" s="1"/>
  <c r="BP38" i="68"/>
  <c r="BR38" i="68" s="1"/>
  <c r="BJ38" i="68"/>
  <c r="BL38" i="68"/>
  <c r="BS37" i="68"/>
  <c r="BO37" i="68"/>
  <c r="AJ37" i="68"/>
  <c r="BQ37" i="68" s="1"/>
  <c r="BT37" i="68"/>
  <c r="BU37" i="68" s="1"/>
  <c r="BP37" i="68"/>
  <c r="BR37" i="68" s="1"/>
  <c r="BJ37" i="68"/>
  <c r="BL37" i="68"/>
  <c r="BN37" i="68"/>
  <c r="AH37" i="68"/>
  <c r="BN50" i="68"/>
  <c r="AH50" i="68"/>
  <c r="BS50" i="68"/>
  <c r="BO50" i="68"/>
  <c r="AJ50" i="68"/>
  <c r="BQ50" i="68" s="1"/>
  <c r="BT50" i="68"/>
  <c r="BU50" i="68" s="1"/>
  <c r="BP50" i="68"/>
  <c r="BR50" i="68" s="1"/>
  <c r="BJ50" i="68"/>
  <c r="BL50" i="68"/>
  <c r="BL35" i="68"/>
  <c r="BN35" i="68"/>
  <c r="AH35" i="68"/>
  <c r="BS35" i="68"/>
  <c r="BO35" i="68"/>
  <c r="AJ35" i="68"/>
  <c r="BQ35" i="68" s="1"/>
  <c r="BT35" i="68"/>
  <c r="BU35" i="68" s="1"/>
  <c r="BP35" i="68"/>
  <c r="BR35" i="68" s="1"/>
  <c r="BJ35" i="68"/>
  <c r="BT28" i="68"/>
  <c r="BU28" i="68" s="1"/>
  <c r="BP28" i="68"/>
  <c r="BR28" i="68" s="1"/>
  <c r="BJ28" i="68"/>
  <c r="BL28" i="68"/>
  <c r="BN28" i="68"/>
  <c r="AH28" i="68"/>
  <c r="BS28" i="68"/>
  <c r="BO28" i="68"/>
  <c r="AJ28" i="68"/>
  <c r="BQ28" i="68" s="1"/>
  <c r="BS29" i="68"/>
  <c r="BO29" i="68"/>
  <c r="AJ29" i="68"/>
  <c r="BQ29" i="68" s="1"/>
  <c r="BT29" i="68"/>
  <c r="BU29" i="68" s="1"/>
  <c r="BP29" i="68"/>
  <c r="BR29" i="68" s="1"/>
  <c r="BJ29" i="68"/>
  <c r="BL29" i="68"/>
  <c r="BN29" i="68"/>
  <c r="AH29" i="68"/>
  <c r="BT20" i="68"/>
  <c r="BU20" i="68" s="1"/>
  <c r="BP20" i="68"/>
  <c r="BR20" i="68" s="1"/>
  <c r="BJ20" i="68"/>
  <c r="BL20" i="68"/>
  <c r="BN20" i="68"/>
  <c r="AH20" i="68"/>
  <c r="BS20" i="68"/>
  <c r="BO20" i="68"/>
  <c r="AJ20" i="68"/>
  <c r="BQ20" i="68" s="1"/>
  <c r="BS25" i="68"/>
  <c r="BO25" i="68"/>
  <c r="AJ25" i="68"/>
  <c r="BQ25" i="68" s="1"/>
  <c r="BT25" i="68"/>
  <c r="BU25" i="68" s="1"/>
  <c r="BP25" i="68"/>
  <c r="BR25" i="68" s="1"/>
  <c r="BJ25" i="68"/>
  <c r="BL25" i="68"/>
  <c r="BN25" i="68"/>
  <c r="AH25" i="68"/>
  <c r="BS33" i="68"/>
  <c r="BO33" i="68"/>
  <c r="AJ33" i="68"/>
  <c r="BQ33" i="68" s="1"/>
  <c r="BT33" i="68"/>
  <c r="BU33" i="68" s="1"/>
  <c r="BP33" i="68"/>
  <c r="BR33" i="68" s="1"/>
  <c r="BJ33" i="68"/>
  <c r="BL33" i="68"/>
  <c r="BN33" i="68"/>
  <c r="AH33" i="68"/>
  <c r="BS49" i="68"/>
  <c r="BO49" i="68"/>
  <c r="AJ49" i="68"/>
  <c r="BQ49" i="68" s="1"/>
  <c r="BT49" i="68"/>
  <c r="BU49" i="68" s="1"/>
  <c r="BP49" i="68"/>
  <c r="BR49" i="68" s="1"/>
  <c r="BJ49" i="68"/>
  <c r="BL49" i="68"/>
  <c r="BN49" i="68"/>
  <c r="AH49" i="68"/>
  <c r="BL23" i="68"/>
  <c r="BN23" i="68"/>
  <c r="AH23" i="68"/>
  <c r="BS23" i="68"/>
  <c r="BO23" i="68"/>
  <c r="AJ23" i="68"/>
  <c r="BQ23" i="68" s="1"/>
  <c r="BT23" i="68"/>
  <c r="BU23" i="68" s="1"/>
  <c r="BP23" i="68"/>
  <c r="BR23" i="68" s="1"/>
  <c r="BJ23" i="68"/>
  <c r="BS21" i="68"/>
  <c r="BO21" i="68"/>
  <c r="AJ21" i="68"/>
  <c r="BQ21" i="68" s="1"/>
  <c r="BT21" i="68"/>
  <c r="BU21" i="68" s="1"/>
  <c r="BP21" i="68"/>
  <c r="BR21" i="68" s="1"/>
  <c r="BJ21" i="68"/>
  <c r="BL21" i="68"/>
  <c r="BN21" i="68"/>
  <c r="AH21" i="68"/>
  <c r="BJ14" i="68"/>
  <c r="BL14" i="68"/>
  <c r="BN14" i="68"/>
  <c r="AH14" i="68"/>
  <c r="AJ14" i="68" s="1"/>
  <c r="BQ14" i="68" s="1"/>
  <c r="BL43" i="68"/>
  <c r="BN43" i="68"/>
  <c r="AH43" i="68"/>
  <c r="BS43" i="68"/>
  <c r="BO43" i="68"/>
  <c r="AJ43" i="68"/>
  <c r="BQ43" i="68" s="1"/>
  <c r="BT43" i="68"/>
  <c r="BU43" i="68" s="1"/>
  <c r="BP43" i="68"/>
  <c r="BR43" i="68" s="1"/>
  <c r="BJ43" i="68"/>
  <c r="BN26" i="68"/>
  <c r="AH26" i="68"/>
  <c r="BS26" i="68"/>
  <c r="BO26" i="68"/>
  <c r="AJ26" i="68"/>
  <c r="BQ26" i="68" s="1"/>
  <c r="BT26" i="68"/>
  <c r="BU26" i="68" s="1"/>
  <c r="BP26" i="68"/>
  <c r="BR26" i="68" s="1"/>
  <c r="BJ26" i="68"/>
  <c r="BL26" i="68"/>
  <c r="BL16" i="68"/>
  <c r="BN16" i="68"/>
  <c r="AH16" i="68"/>
  <c r="AJ16" i="68" s="1"/>
  <c r="BQ16" i="68" s="1"/>
  <c r="BJ16" i="68"/>
  <c r="BL8" i="68"/>
  <c r="BN8" i="68"/>
  <c r="BJ8" i="68"/>
  <c r="AH8" i="68"/>
  <c r="AJ8" i="68" s="1"/>
  <c r="BQ8" i="68" s="1"/>
  <c r="BT48" i="68"/>
  <c r="BU48" i="68" s="1"/>
  <c r="BP48" i="68"/>
  <c r="BR48" i="68" s="1"/>
  <c r="BJ48" i="68"/>
  <c r="BL48" i="68"/>
  <c r="BN48" i="68"/>
  <c r="AH48" i="68"/>
  <c r="BS48" i="68"/>
  <c r="BO48" i="68"/>
  <c r="AJ48" i="68"/>
  <c r="BQ48" i="68" s="1"/>
  <c r="BT36" i="68"/>
  <c r="BU36" i="68" s="1"/>
  <c r="BP36" i="68"/>
  <c r="BR36" i="68" s="1"/>
  <c r="BJ36" i="68"/>
  <c r="BL36" i="68"/>
  <c r="BN36" i="68"/>
  <c r="AH36" i="68"/>
  <c r="BS36" i="68"/>
  <c r="BO36" i="68"/>
  <c r="AJ36" i="68"/>
  <c r="BQ36" i="68" s="1"/>
  <c r="BL31" i="68"/>
  <c r="BN31" i="68"/>
  <c r="AH31" i="68"/>
  <c r="BS31" i="68"/>
  <c r="BO31" i="68"/>
  <c r="AJ31" i="68"/>
  <c r="BQ31" i="68" s="1"/>
  <c r="BT31" i="68"/>
  <c r="BU31" i="68" s="1"/>
  <c r="BP31" i="68"/>
  <c r="BR31" i="68" s="1"/>
  <c r="BJ31" i="68"/>
  <c r="BJ17" i="68"/>
  <c r="BL17" i="68"/>
  <c r="BN17" i="68"/>
  <c r="AH17" i="68"/>
  <c r="AJ17" i="68" s="1"/>
  <c r="BQ17" i="68" s="1"/>
  <c r="BN18" i="68"/>
  <c r="BJ18" i="68"/>
  <c r="BL18" i="68"/>
  <c r="AH18" i="68"/>
  <c r="AJ18" i="68" s="1"/>
  <c r="BQ18" i="68" s="1"/>
  <c r="BN11" i="68"/>
  <c r="AH11" i="68"/>
  <c r="AJ11" i="68" s="1"/>
  <c r="BQ11" i="68" s="1"/>
  <c r="BJ11" i="68"/>
  <c r="BL11" i="68"/>
  <c r="BL51" i="68"/>
  <c r="BN51" i="68"/>
  <c r="AH51" i="68"/>
  <c r="BS51" i="68"/>
  <c r="BO51" i="68"/>
  <c r="AJ51" i="68"/>
  <c r="BQ51" i="68" s="1"/>
  <c r="BT51" i="68"/>
  <c r="BU51" i="68" s="1"/>
  <c r="BP51" i="68"/>
  <c r="BR51" i="68" s="1"/>
  <c r="BJ51" i="68"/>
  <c r="BL39" i="68"/>
  <c r="BN39" i="68"/>
  <c r="AH39" i="68"/>
  <c r="BS39" i="68"/>
  <c r="BO39" i="68"/>
  <c r="AJ39" i="68"/>
  <c r="BQ39" i="68" s="1"/>
  <c r="BT39" i="68"/>
  <c r="BU39" i="68" s="1"/>
  <c r="BP39" i="68"/>
  <c r="BR39" i="68" s="1"/>
  <c r="BJ39" i="68"/>
  <c r="BN22" i="68"/>
  <c r="AH22" i="68"/>
  <c r="BS22" i="68"/>
  <c r="BO22" i="68"/>
  <c r="AJ22" i="68"/>
  <c r="BQ22" i="68" s="1"/>
  <c r="BT22" i="68"/>
  <c r="BU22" i="68" s="1"/>
  <c r="BP22" i="68"/>
  <c r="BR22" i="68" s="1"/>
  <c r="BJ22" i="68"/>
  <c r="BL22" i="68"/>
  <c r="BL27" i="68"/>
  <c r="BN27" i="68"/>
  <c r="AH27" i="68"/>
  <c r="BS27" i="68"/>
  <c r="BO27" i="68"/>
  <c r="AJ27" i="68"/>
  <c r="BQ27" i="68" s="1"/>
  <c r="BT27" i="68"/>
  <c r="BU27" i="68" s="1"/>
  <c r="BP27" i="68"/>
  <c r="BR27" i="68" s="1"/>
  <c r="BJ27" i="68"/>
  <c r="BJ9" i="68"/>
  <c r="BN9" i="68"/>
  <c r="AH9" i="68"/>
  <c r="AJ9" i="68" s="1"/>
  <c r="BQ9" i="68" s="1"/>
  <c r="BL9" i="68"/>
  <c r="BL12" i="68"/>
  <c r="AH12" i="68"/>
  <c r="AJ12" i="68" s="1"/>
  <c r="BQ12" i="68" s="1"/>
  <c r="BJ12" i="68"/>
  <c r="BN12" i="68"/>
  <c r="BT32" i="68"/>
  <c r="BU32" i="68" s="1"/>
  <c r="BP32" i="68"/>
  <c r="BR32" i="68" s="1"/>
  <c r="BJ32" i="68"/>
  <c r="BL32" i="68"/>
  <c r="BN32" i="68"/>
  <c r="AH32" i="68"/>
  <c r="BS32" i="68"/>
  <c r="BO32" i="68"/>
  <c r="AJ32" i="68"/>
  <c r="BQ32" i="68" s="1"/>
  <c r="BT24" i="68"/>
  <c r="BU24" i="68" s="1"/>
  <c r="BP24" i="68"/>
  <c r="BR24" i="68" s="1"/>
  <c r="BJ24" i="68"/>
  <c r="BL24" i="68"/>
  <c r="BN24" i="68"/>
  <c r="AH24" i="68"/>
  <c r="BS24" i="68"/>
  <c r="BO24" i="68"/>
  <c r="AJ24" i="68"/>
  <c r="BQ24" i="68" s="1"/>
  <c r="BS41" i="68"/>
  <c r="BO41" i="68"/>
  <c r="AJ41" i="68"/>
  <c r="BQ41" i="68" s="1"/>
  <c r="BT41" i="68"/>
  <c r="BU41" i="68" s="1"/>
  <c r="BP41" i="68"/>
  <c r="BR41" i="68" s="1"/>
  <c r="BJ41" i="68"/>
  <c r="BL41" i="68"/>
  <c r="BN41" i="68"/>
  <c r="AH41" i="68"/>
  <c r="BT44" i="68"/>
  <c r="BU44" i="68" s="1"/>
  <c r="BP44" i="68"/>
  <c r="BR44" i="68" s="1"/>
  <c r="BJ44" i="68"/>
  <c r="BL44" i="68"/>
  <c r="BN44" i="68"/>
  <c r="AH44" i="68"/>
  <c r="BS44" i="68"/>
  <c r="BO44" i="68"/>
  <c r="AJ44" i="68"/>
  <c r="BQ44" i="68" s="1"/>
  <c r="BT52" i="68"/>
  <c r="BU52" i="68" s="1"/>
  <c r="BP52" i="68"/>
  <c r="BR52" i="68" s="1"/>
  <c r="BJ52" i="68"/>
  <c r="BL52" i="68"/>
  <c r="BN52" i="68"/>
  <c r="AH52" i="68"/>
  <c r="BS52" i="68"/>
  <c r="BO52" i="68"/>
  <c r="AJ52" i="68"/>
  <c r="BQ52" i="68" s="1"/>
  <c r="BN34" i="68"/>
  <c r="AH34" i="68"/>
  <c r="BS34" i="68"/>
  <c r="BO34" i="68"/>
  <c r="AJ34" i="68"/>
  <c r="BQ34" i="68" s="1"/>
  <c r="BT34" i="68"/>
  <c r="BU34" i="68" s="1"/>
  <c r="BP34" i="68"/>
  <c r="BR34" i="68" s="1"/>
  <c r="BJ34" i="68"/>
  <c r="BL34" i="68"/>
  <c r="BL19" i="68"/>
  <c r="BN19" i="68"/>
  <c r="AH19" i="68"/>
  <c r="BS19" i="68"/>
  <c r="BO19" i="68"/>
  <c r="AJ19" i="68"/>
  <c r="BQ19" i="68" s="1"/>
  <c r="BT19" i="68"/>
  <c r="BU19" i="68" s="1"/>
  <c r="BP19" i="68"/>
  <c r="BR19" i="68" s="1"/>
  <c r="BJ19" i="68"/>
  <c r="BS45" i="68"/>
  <c r="BO45" i="68"/>
  <c r="AJ45" i="68"/>
  <c r="BQ45" i="68" s="1"/>
  <c r="BT45" i="68"/>
  <c r="BU45" i="68" s="1"/>
  <c r="BP45" i="68"/>
  <c r="BR45" i="68" s="1"/>
  <c r="BJ45" i="68"/>
  <c r="BL45" i="68"/>
  <c r="BN45" i="68"/>
  <c r="AH45" i="68"/>
  <c r="AH10" i="68"/>
  <c r="AJ10" i="68" s="1"/>
  <c r="BQ10" i="68" s="1"/>
  <c r="BJ10" i="68"/>
  <c r="BL10" i="68"/>
  <c r="BN10" i="68"/>
  <c r="BN42" i="68"/>
  <c r="AH42" i="68"/>
  <c r="BS42" i="68"/>
  <c r="BO42" i="68"/>
  <c r="AJ42" i="68"/>
  <c r="BQ42" i="68" s="1"/>
  <c r="BT42" i="68"/>
  <c r="BU42" i="68" s="1"/>
  <c r="BP42" i="68"/>
  <c r="BR42" i="68" s="1"/>
  <c r="BJ42" i="68"/>
  <c r="BL42" i="68"/>
  <c r="BL47" i="68"/>
  <c r="BN47" i="68"/>
  <c r="AH47" i="68"/>
  <c r="BS47" i="68"/>
  <c r="BO47" i="68"/>
  <c r="AJ47" i="68"/>
  <c r="BQ47" i="68" s="1"/>
  <c r="BT47" i="68"/>
  <c r="BU47" i="68" s="1"/>
  <c r="BP47" i="68"/>
  <c r="BR47" i="68" s="1"/>
  <c r="BJ47" i="68"/>
  <c r="D9" i="67"/>
  <c r="D11" i="67"/>
  <c r="BX11" i="67"/>
  <c r="BX10" i="67"/>
  <c r="BX8" i="67"/>
  <c r="BX9" i="67"/>
  <c r="D8" i="67"/>
  <c r="D10" i="67"/>
  <c r="D48" i="66"/>
  <c r="D48" i="67"/>
  <c r="BX46" i="66"/>
  <c r="BX46" i="67"/>
  <c r="D44" i="66"/>
  <c r="D44" i="67"/>
  <c r="BX40" i="66"/>
  <c r="BX40" i="67"/>
  <c r="BX38" i="66"/>
  <c r="BX38" i="67"/>
  <c r="D30" i="66"/>
  <c r="D30" i="67"/>
  <c r="BX26" i="66"/>
  <c r="BX26" i="67"/>
  <c r="BX22" i="66"/>
  <c r="BX22" i="67"/>
  <c r="BX18" i="66"/>
  <c r="BX18" i="67"/>
  <c r="D12" i="66"/>
  <c r="D12" i="67"/>
  <c r="D52" i="66"/>
  <c r="D52" i="67"/>
  <c r="BX50" i="66"/>
  <c r="BX50" i="67"/>
  <c r="BX48" i="66"/>
  <c r="BX48" i="67"/>
  <c r="D46" i="66"/>
  <c r="D46" i="67"/>
  <c r="BX44" i="66"/>
  <c r="BX44" i="67"/>
  <c r="BX42" i="66"/>
  <c r="BX42" i="67"/>
  <c r="D40" i="66"/>
  <c r="D40" i="67"/>
  <c r="D38" i="66"/>
  <c r="D38" i="67"/>
  <c r="BX34" i="66"/>
  <c r="BX34" i="67"/>
  <c r="BX30" i="66"/>
  <c r="BX30" i="67"/>
  <c r="D28" i="66"/>
  <c r="D28" i="67"/>
  <c r="D26" i="66"/>
  <c r="D26" i="67"/>
  <c r="D22" i="66"/>
  <c r="D22" i="67"/>
  <c r="D18" i="66"/>
  <c r="D18" i="67"/>
  <c r="D16" i="66"/>
  <c r="D16" i="67"/>
  <c r="D14" i="66"/>
  <c r="D14" i="67"/>
  <c r="BX37" i="66"/>
  <c r="BX37" i="67"/>
  <c r="BX33" i="66"/>
  <c r="BX33" i="67"/>
  <c r="BX29" i="66"/>
  <c r="BX29" i="67"/>
  <c r="BX25" i="66"/>
  <c r="BX25" i="67"/>
  <c r="BX21" i="66"/>
  <c r="BX21" i="67"/>
  <c r="BX17" i="66"/>
  <c r="BX17" i="67"/>
  <c r="BX13" i="66"/>
  <c r="BX13" i="67"/>
  <c r="BN30" i="67"/>
  <c r="AH30" i="67"/>
  <c r="BS30" i="67"/>
  <c r="BO30" i="67"/>
  <c r="AJ30" i="67"/>
  <c r="BQ30" i="67" s="1"/>
  <c r="BT30" i="67"/>
  <c r="BU30" i="67" s="1"/>
  <c r="BP30" i="67"/>
  <c r="BR30" i="67" s="1"/>
  <c r="BJ30" i="67"/>
  <c r="BL30" i="67"/>
  <c r="BN46" i="67"/>
  <c r="AH46" i="67"/>
  <c r="BS46" i="67"/>
  <c r="BO46" i="67"/>
  <c r="AJ46" i="67"/>
  <c r="BQ46" i="67" s="1"/>
  <c r="BT46" i="67"/>
  <c r="BU46" i="67" s="1"/>
  <c r="BP46" i="67"/>
  <c r="BR46" i="67" s="1"/>
  <c r="BJ46" i="67"/>
  <c r="BL46" i="67"/>
  <c r="BT40" i="67"/>
  <c r="BU40" i="67" s="1"/>
  <c r="BP40" i="67"/>
  <c r="BR40" i="67" s="1"/>
  <c r="BJ40" i="67"/>
  <c r="BL40" i="67"/>
  <c r="BN40" i="67"/>
  <c r="AH40" i="67"/>
  <c r="BS40" i="67"/>
  <c r="BO40" i="67"/>
  <c r="AJ40" i="67"/>
  <c r="BQ40" i="67" s="1"/>
  <c r="BJ13" i="67"/>
  <c r="BL13" i="67"/>
  <c r="BN13" i="67"/>
  <c r="AH13" i="67"/>
  <c r="AJ13" i="67" s="1"/>
  <c r="BQ13" i="67" s="1"/>
  <c r="BN15" i="67"/>
  <c r="AH15" i="67"/>
  <c r="AJ15" i="67" s="1"/>
  <c r="BQ15" i="67" s="1"/>
  <c r="BJ15" i="67"/>
  <c r="BL15" i="67"/>
  <c r="BN38" i="67"/>
  <c r="AH38" i="67"/>
  <c r="BS38" i="67"/>
  <c r="BO38" i="67"/>
  <c r="AJ38" i="67"/>
  <c r="BQ38" i="67" s="1"/>
  <c r="BT38" i="67"/>
  <c r="BU38" i="67" s="1"/>
  <c r="BP38" i="67"/>
  <c r="BR38" i="67" s="1"/>
  <c r="BJ38" i="67"/>
  <c r="BL38" i="67"/>
  <c r="BS37" i="67"/>
  <c r="BO37" i="67"/>
  <c r="AJ37" i="67"/>
  <c r="BQ37" i="67" s="1"/>
  <c r="BT37" i="67"/>
  <c r="BU37" i="67" s="1"/>
  <c r="BP37" i="67"/>
  <c r="BR37" i="67" s="1"/>
  <c r="BJ37" i="67"/>
  <c r="BL37" i="67"/>
  <c r="BN37" i="67"/>
  <c r="AH37" i="67"/>
  <c r="BN50" i="67"/>
  <c r="AH50" i="67"/>
  <c r="BS50" i="67"/>
  <c r="BO50" i="67"/>
  <c r="AJ50" i="67"/>
  <c r="BQ50" i="67" s="1"/>
  <c r="BT50" i="67"/>
  <c r="BU50" i="67" s="1"/>
  <c r="BP50" i="67"/>
  <c r="BR50" i="67" s="1"/>
  <c r="BJ50" i="67"/>
  <c r="BL50" i="67"/>
  <c r="BL35" i="67"/>
  <c r="BN35" i="67"/>
  <c r="AH35" i="67"/>
  <c r="BS35" i="67"/>
  <c r="BO35" i="67"/>
  <c r="AJ35" i="67"/>
  <c r="BQ35" i="67" s="1"/>
  <c r="BT35" i="67"/>
  <c r="BU35" i="67" s="1"/>
  <c r="BP35" i="67"/>
  <c r="BR35" i="67" s="1"/>
  <c r="BJ35" i="67"/>
  <c r="BX51" i="66"/>
  <c r="BX51" i="67"/>
  <c r="BX49" i="66"/>
  <c r="BX49" i="67"/>
  <c r="BX47" i="66"/>
  <c r="BX47" i="67"/>
  <c r="BX45" i="66"/>
  <c r="BX45" i="67"/>
  <c r="BX43" i="66"/>
  <c r="BX43" i="67"/>
  <c r="BX41" i="66"/>
  <c r="BX41" i="67"/>
  <c r="BX39" i="66"/>
  <c r="BX39" i="67"/>
  <c r="BX35" i="66"/>
  <c r="BX35" i="67"/>
  <c r="BX31" i="66"/>
  <c r="BX31" i="67"/>
  <c r="BX27" i="66"/>
  <c r="BX27" i="67"/>
  <c r="BX23" i="66"/>
  <c r="BX23" i="67"/>
  <c r="BX19" i="66"/>
  <c r="BX19" i="67"/>
  <c r="BX15" i="66"/>
  <c r="BX15" i="67"/>
  <c r="BT28" i="67"/>
  <c r="BU28" i="67" s="1"/>
  <c r="BP28" i="67"/>
  <c r="BR28" i="67" s="1"/>
  <c r="BJ28" i="67"/>
  <c r="BL28" i="67"/>
  <c r="BN28" i="67"/>
  <c r="AH28" i="67"/>
  <c r="BS28" i="67"/>
  <c r="BO28" i="67"/>
  <c r="AJ28" i="67"/>
  <c r="BQ28" i="67" s="1"/>
  <c r="BS29" i="67"/>
  <c r="BO29" i="67"/>
  <c r="AJ29" i="67"/>
  <c r="BQ29" i="67" s="1"/>
  <c r="BT29" i="67"/>
  <c r="BU29" i="67" s="1"/>
  <c r="BP29" i="67"/>
  <c r="BR29" i="67" s="1"/>
  <c r="BJ29" i="67"/>
  <c r="BL29" i="67"/>
  <c r="BN29" i="67"/>
  <c r="AH29" i="67"/>
  <c r="BT20" i="67"/>
  <c r="BU20" i="67" s="1"/>
  <c r="BP20" i="67"/>
  <c r="BR20" i="67" s="1"/>
  <c r="BJ20" i="67"/>
  <c r="BL20" i="67"/>
  <c r="BN20" i="67"/>
  <c r="AH20" i="67"/>
  <c r="BS20" i="67"/>
  <c r="BO20" i="67"/>
  <c r="AJ20" i="67"/>
  <c r="BQ20" i="67" s="1"/>
  <c r="BS25" i="67"/>
  <c r="BO25" i="67"/>
  <c r="AJ25" i="67"/>
  <c r="BQ25" i="67" s="1"/>
  <c r="BT25" i="67"/>
  <c r="BU25" i="67" s="1"/>
  <c r="BP25" i="67"/>
  <c r="BR25" i="67" s="1"/>
  <c r="BJ25" i="67"/>
  <c r="BL25" i="67"/>
  <c r="BN25" i="67"/>
  <c r="AH25" i="67"/>
  <c r="BS33" i="67"/>
  <c r="BO33" i="67"/>
  <c r="AJ33" i="67"/>
  <c r="BQ33" i="67" s="1"/>
  <c r="BT33" i="67"/>
  <c r="BU33" i="67" s="1"/>
  <c r="BP33" i="67"/>
  <c r="BR33" i="67" s="1"/>
  <c r="BJ33" i="67"/>
  <c r="BL33" i="67"/>
  <c r="BN33" i="67"/>
  <c r="AH33" i="67"/>
  <c r="BS49" i="67"/>
  <c r="BO49" i="67"/>
  <c r="AJ49" i="67"/>
  <c r="BQ49" i="67" s="1"/>
  <c r="BT49" i="67"/>
  <c r="BU49" i="67" s="1"/>
  <c r="BP49" i="67"/>
  <c r="BR49" i="67" s="1"/>
  <c r="BJ49" i="67"/>
  <c r="BL49" i="67"/>
  <c r="BN49" i="67"/>
  <c r="AH49" i="67"/>
  <c r="BL23" i="67"/>
  <c r="BN23" i="67"/>
  <c r="AH23" i="67"/>
  <c r="BS23" i="67"/>
  <c r="BO23" i="67"/>
  <c r="AJ23" i="67"/>
  <c r="BQ23" i="67" s="1"/>
  <c r="BT23" i="67"/>
  <c r="BU23" i="67" s="1"/>
  <c r="BP23" i="67"/>
  <c r="BR23" i="67" s="1"/>
  <c r="BJ23" i="67"/>
  <c r="BS21" i="67"/>
  <c r="BO21" i="67"/>
  <c r="AJ21" i="67"/>
  <c r="BQ21" i="67" s="1"/>
  <c r="BT21" i="67"/>
  <c r="BU21" i="67" s="1"/>
  <c r="BP21" i="67"/>
  <c r="BR21" i="67" s="1"/>
  <c r="BJ21" i="67"/>
  <c r="BL21" i="67"/>
  <c r="BN21" i="67"/>
  <c r="AH21" i="67"/>
  <c r="BJ14" i="67"/>
  <c r="BL14" i="67"/>
  <c r="BN14" i="67"/>
  <c r="AH14" i="67"/>
  <c r="AJ14" i="67" s="1"/>
  <c r="BQ14" i="67" s="1"/>
  <c r="D36" i="66"/>
  <c r="D36" i="67"/>
  <c r="D32" i="66"/>
  <c r="D32" i="67"/>
  <c r="BX28" i="66"/>
  <c r="BX28" i="67"/>
  <c r="BX24" i="66"/>
  <c r="BX24" i="67"/>
  <c r="D20" i="66"/>
  <c r="D20" i="67"/>
  <c r="BX16" i="66"/>
  <c r="BX16" i="67"/>
  <c r="BX12" i="66"/>
  <c r="BX12" i="67"/>
  <c r="BL43" i="67"/>
  <c r="BN43" i="67"/>
  <c r="AH43" i="67"/>
  <c r="BS43" i="67"/>
  <c r="BO43" i="67"/>
  <c r="AJ43" i="67"/>
  <c r="BQ43" i="67" s="1"/>
  <c r="BT43" i="67"/>
  <c r="BU43" i="67" s="1"/>
  <c r="BP43" i="67"/>
  <c r="BR43" i="67" s="1"/>
  <c r="BJ43" i="67"/>
  <c r="BN26" i="67"/>
  <c r="AH26" i="67"/>
  <c r="BS26" i="67"/>
  <c r="BO26" i="67"/>
  <c r="AJ26" i="67"/>
  <c r="BQ26" i="67" s="1"/>
  <c r="BT26" i="67"/>
  <c r="BU26" i="67" s="1"/>
  <c r="BP26" i="67"/>
  <c r="BR26" i="67" s="1"/>
  <c r="BJ26" i="67"/>
  <c r="BL26" i="67"/>
  <c r="BL16" i="67"/>
  <c r="BN16" i="67"/>
  <c r="AH16" i="67"/>
  <c r="AJ16" i="67" s="1"/>
  <c r="BQ16" i="67" s="1"/>
  <c r="BJ16" i="67"/>
  <c r="BN8" i="67"/>
  <c r="AH8" i="67"/>
  <c r="AJ8" i="67" s="1"/>
  <c r="BQ8" i="67" s="1"/>
  <c r="BJ8" i="67"/>
  <c r="BL8" i="67"/>
  <c r="BT48" i="67"/>
  <c r="BU48" i="67" s="1"/>
  <c r="BP48" i="67"/>
  <c r="BR48" i="67" s="1"/>
  <c r="BJ48" i="67"/>
  <c r="BL48" i="67"/>
  <c r="BN48" i="67"/>
  <c r="AH48" i="67"/>
  <c r="BS48" i="67"/>
  <c r="BO48" i="67"/>
  <c r="AJ48" i="67"/>
  <c r="BQ48" i="67" s="1"/>
  <c r="BT36" i="67"/>
  <c r="BU36" i="67" s="1"/>
  <c r="BP36" i="67"/>
  <c r="BR36" i="67" s="1"/>
  <c r="BJ36" i="67"/>
  <c r="BL36" i="67"/>
  <c r="BN36" i="67"/>
  <c r="AH36" i="67"/>
  <c r="BS36" i="67"/>
  <c r="BO36" i="67"/>
  <c r="AJ36" i="67"/>
  <c r="BQ36" i="67" s="1"/>
  <c r="BL31" i="67"/>
  <c r="BN31" i="67"/>
  <c r="AH31" i="67"/>
  <c r="BS31" i="67"/>
  <c r="BO31" i="67"/>
  <c r="AJ31" i="67"/>
  <c r="BQ31" i="67" s="1"/>
  <c r="BT31" i="67"/>
  <c r="BU31" i="67" s="1"/>
  <c r="BP31" i="67"/>
  <c r="BR31" i="67" s="1"/>
  <c r="BJ31" i="67"/>
  <c r="BJ17" i="67"/>
  <c r="BL17" i="67"/>
  <c r="BN17" i="67"/>
  <c r="AH17" i="67"/>
  <c r="AJ17" i="67" s="1"/>
  <c r="BQ17" i="67" s="1"/>
  <c r="BN18" i="67"/>
  <c r="AH18" i="67"/>
  <c r="AJ18" i="67" s="1"/>
  <c r="BQ18" i="67" s="1"/>
  <c r="BJ18" i="67"/>
  <c r="BL18" i="67"/>
  <c r="AH11" i="67"/>
  <c r="AJ11" i="67" s="1"/>
  <c r="BQ11" i="67" s="1"/>
  <c r="BJ11" i="67"/>
  <c r="BL11" i="67"/>
  <c r="BN11" i="67"/>
  <c r="BL51" i="67"/>
  <c r="BN51" i="67"/>
  <c r="AH51" i="67"/>
  <c r="BS51" i="67"/>
  <c r="BO51" i="67"/>
  <c r="AJ51" i="67"/>
  <c r="BQ51" i="67" s="1"/>
  <c r="BT51" i="67"/>
  <c r="BU51" i="67" s="1"/>
  <c r="BP51" i="67"/>
  <c r="BR51" i="67" s="1"/>
  <c r="BJ51" i="67"/>
  <c r="BL39" i="67"/>
  <c r="BN39" i="67"/>
  <c r="AH39" i="67"/>
  <c r="BS39" i="67"/>
  <c r="BO39" i="67"/>
  <c r="AJ39" i="67"/>
  <c r="BQ39" i="67" s="1"/>
  <c r="BT39" i="67"/>
  <c r="BU39" i="67" s="1"/>
  <c r="BP39" i="67"/>
  <c r="BR39" i="67" s="1"/>
  <c r="BJ39" i="67"/>
  <c r="BN22" i="67"/>
  <c r="AH22" i="67"/>
  <c r="BS22" i="67"/>
  <c r="BO22" i="67"/>
  <c r="AJ22" i="67"/>
  <c r="BQ22" i="67" s="1"/>
  <c r="BT22" i="67"/>
  <c r="BU22" i="67" s="1"/>
  <c r="BP22" i="67"/>
  <c r="BR22" i="67" s="1"/>
  <c r="BJ22" i="67"/>
  <c r="BL22" i="67"/>
  <c r="BX52" i="66"/>
  <c r="BX52" i="67"/>
  <c r="D50" i="66"/>
  <c r="D50" i="67"/>
  <c r="D42" i="66"/>
  <c r="D42" i="67"/>
  <c r="BX36" i="66"/>
  <c r="BX36" i="67"/>
  <c r="D34" i="66"/>
  <c r="D34" i="67"/>
  <c r="BX32" i="66"/>
  <c r="BX32" i="67"/>
  <c r="D24" i="66"/>
  <c r="D24" i="67"/>
  <c r="BX20" i="66"/>
  <c r="BX20" i="67"/>
  <c r="BX14" i="66"/>
  <c r="BX14" i="67"/>
  <c r="D51" i="66"/>
  <c r="D51" i="67"/>
  <c r="D49" i="66"/>
  <c r="D49" i="67"/>
  <c r="D47" i="66"/>
  <c r="D47" i="67"/>
  <c r="D45" i="66"/>
  <c r="D45" i="67"/>
  <c r="D43" i="66"/>
  <c r="D43" i="67"/>
  <c r="D41" i="66"/>
  <c r="D41" i="67"/>
  <c r="D39" i="66"/>
  <c r="D39" i="67"/>
  <c r="D37" i="66"/>
  <c r="D37" i="67"/>
  <c r="D35" i="66"/>
  <c r="D35" i="67"/>
  <c r="D33" i="66"/>
  <c r="D33" i="67"/>
  <c r="D31" i="66"/>
  <c r="D31" i="67"/>
  <c r="D29" i="66"/>
  <c r="D29" i="67"/>
  <c r="D27" i="66"/>
  <c r="D27" i="67"/>
  <c r="D25" i="66"/>
  <c r="D25" i="67"/>
  <c r="D23" i="66"/>
  <c r="D23" i="67"/>
  <c r="D21" i="66"/>
  <c r="D21" i="67"/>
  <c r="D19" i="66"/>
  <c r="D19" i="67"/>
  <c r="D17" i="66"/>
  <c r="D17" i="67"/>
  <c r="D15" i="66"/>
  <c r="D15" i="67"/>
  <c r="D13" i="66"/>
  <c r="D13" i="67"/>
  <c r="BL27" i="67"/>
  <c r="BN27" i="67"/>
  <c r="AH27" i="67"/>
  <c r="BS27" i="67"/>
  <c r="BO27" i="67"/>
  <c r="AJ27" i="67"/>
  <c r="BQ27" i="67" s="1"/>
  <c r="BT27" i="67"/>
  <c r="BU27" i="67" s="1"/>
  <c r="BP27" i="67"/>
  <c r="BR27" i="67" s="1"/>
  <c r="BJ27" i="67"/>
  <c r="BL9" i="67"/>
  <c r="BN9" i="67"/>
  <c r="AH9" i="67"/>
  <c r="AJ9" i="67" s="1"/>
  <c r="BQ9" i="67" s="1"/>
  <c r="BJ9" i="67"/>
  <c r="BL12" i="67"/>
  <c r="BN12" i="67"/>
  <c r="AH12" i="67"/>
  <c r="AJ12" i="67" s="1"/>
  <c r="BQ12" i="67" s="1"/>
  <c r="BJ12" i="67"/>
  <c r="BT32" i="67"/>
  <c r="BU32" i="67" s="1"/>
  <c r="BP32" i="67"/>
  <c r="BR32" i="67" s="1"/>
  <c r="BJ32" i="67"/>
  <c r="BL32" i="67"/>
  <c r="BN32" i="67"/>
  <c r="AH32" i="67"/>
  <c r="BS32" i="67"/>
  <c r="BO32" i="67"/>
  <c r="AJ32" i="67"/>
  <c r="BQ32" i="67" s="1"/>
  <c r="BT24" i="67"/>
  <c r="BU24" i="67" s="1"/>
  <c r="BP24" i="67"/>
  <c r="BR24" i="67" s="1"/>
  <c r="BJ24" i="67"/>
  <c r="BL24" i="67"/>
  <c r="BN24" i="67"/>
  <c r="AH24" i="67"/>
  <c r="BS24" i="67"/>
  <c r="BO24" i="67"/>
  <c r="AJ24" i="67"/>
  <c r="BQ24" i="67" s="1"/>
  <c r="BS41" i="67"/>
  <c r="BO41" i="67"/>
  <c r="AJ41" i="67"/>
  <c r="BQ41" i="67" s="1"/>
  <c r="BT41" i="67"/>
  <c r="BU41" i="67" s="1"/>
  <c r="BP41" i="67"/>
  <c r="BR41" i="67" s="1"/>
  <c r="BJ41" i="67"/>
  <c r="BL41" i="67"/>
  <c r="BN41" i="67"/>
  <c r="AH41" i="67"/>
  <c r="BT44" i="67"/>
  <c r="BU44" i="67" s="1"/>
  <c r="BP44" i="67"/>
  <c r="BR44" i="67" s="1"/>
  <c r="BJ44" i="67"/>
  <c r="BL44" i="67"/>
  <c r="BN44" i="67"/>
  <c r="AH44" i="67"/>
  <c r="BS44" i="67"/>
  <c r="BO44" i="67"/>
  <c r="AJ44" i="67"/>
  <c r="BQ44" i="67" s="1"/>
  <c r="BT52" i="67"/>
  <c r="BU52" i="67" s="1"/>
  <c r="BP52" i="67"/>
  <c r="BR52" i="67" s="1"/>
  <c r="BJ52" i="67"/>
  <c r="BL52" i="67"/>
  <c r="BN52" i="67"/>
  <c r="AH52" i="67"/>
  <c r="BS52" i="67"/>
  <c r="BO52" i="67"/>
  <c r="AJ52" i="67"/>
  <c r="BQ52" i="67" s="1"/>
  <c r="BN34" i="67"/>
  <c r="AH34" i="67"/>
  <c r="BS34" i="67"/>
  <c r="BO34" i="67"/>
  <c r="AJ34" i="67"/>
  <c r="BQ34" i="67" s="1"/>
  <c r="BT34" i="67"/>
  <c r="BU34" i="67" s="1"/>
  <c r="BP34" i="67"/>
  <c r="BR34" i="67" s="1"/>
  <c r="BJ34" i="67"/>
  <c r="BL34" i="67"/>
  <c r="BL19" i="67"/>
  <c r="BN19" i="67"/>
  <c r="AH19" i="67"/>
  <c r="BS19" i="67"/>
  <c r="BO19" i="67"/>
  <c r="AJ19" i="67"/>
  <c r="BQ19" i="67" s="1"/>
  <c r="BT19" i="67"/>
  <c r="BU19" i="67" s="1"/>
  <c r="BP19" i="67"/>
  <c r="BR19" i="67" s="1"/>
  <c r="BJ19" i="67"/>
  <c r="BS45" i="67"/>
  <c r="BO45" i="67"/>
  <c r="AJ45" i="67"/>
  <c r="BQ45" i="67" s="1"/>
  <c r="BT45" i="67"/>
  <c r="BU45" i="67" s="1"/>
  <c r="BP45" i="67"/>
  <c r="BR45" i="67" s="1"/>
  <c r="BJ45" i="67"/>
  <c r="BL45" i="67"/>
  <c r="BN45" i="67"/>
  <c r="AH45" i="67"/>
  <c r="BJ10" i="67"/>
  <c r="BN10" i="67"/>
  <c r="BL10" i="67"/>
  <c r="AH10" i="67"/>
  <c r="AJ10" i="67" s="1"/>
  <c r="BQ10" i="67" s="1"/>
  <c r="BN42" i="67"/>
  <c r="AH42" i="67"/>
  <c r="BS42" i="67"/>
  <c r="BO42" i="67"/>
  <c r="AJ42" i="67"/>
  <c r="BQ42" i="67" s="1"/>
  <c r="BT42" i="67"/>
  <c r="BU42" i="67" s="1"/>
  <c r="BP42" i="67"/>
  <c r="BR42" i="67" s="1"/>
  <c r="BJ42" i="67"/>
  <c r="BL42" i="67"/>
  <c r="BL47" i="67"/>
  <c r="BN47" i="67"/>
  <c r="AH47" i="67"/>
  <c r="BS47" i="67"/>
  <c r="BO47" i="67"/>
  <c r="AJ47" i="67"/>
  <c r="BQ47" i="67" s="1"/>
  <c r="BT47" i="67"/>
  <c r="BU47" i="67" s="1"/>
  <c r="BP47" i="67"/>
  <c r="BR47" i="67" s="1"/>
  <c r="BJ47" i="67"/>
  <c r="D9" i="66"/>
  <c r="D11" i="66"/>
  <c r="BX11" i="66"/>
  <c r="BX10" i="66"/>
  <c r="BX8" i="66"/>
  <c r="BX9" i="66"/>
  <c r="D8" i="66"/>
  <c r="D10" i="66"/>
  <c r="BN30" i="66"/>
  <c r="BS30" i="66"/>
  <c r="BO30" i="66"/>
  <c r="AJ30" i="66"/>
  <c r="BQ30" i="66" s="1"/>
  <c r="BT30" i="66"/>
  <c r="BP30" i="66"/>
  <c r="BR30" i="66" s="1"/>
  <c r="BJ30" i="66"/>
  <c r="BL30" i="66"/>
  <c r="AH30" i="66"/>
  <c r="BN46" i="66"/>
  <c r="AH46" i="66"/>
  <c r="BS46" i="66"/>
  <c r="BO46" i="66"/>
  <c r="AJ46" i="66"/>
  <c r="BQ46" i="66" s="1"/>
  <c r="BT46" i="66"/>
  <c r="BP46" i="66"/>
  <c r="BR46" i="66" s="1"/>
  <c r="BJ46" i="66"/>
  <c r="BL46" i="66"/>
  <c r="BT40" i="66"/>
  <c r="BP40" i="66"/>
  <c r="BR40" i="66" s="1"/>
  <c r="BJ40" i="66"/>
  <c r="BL40" i="66"/>
  <c r="BN40" i="66"/>
  <c r="AH40" i="66"/>
  <c r="BS40" i="66"/>
  <c r="BO40" i="66"/>
  <c r="AJ40" i="66"/>
  <c r="BQ40" i="66" s="1"/>
  <c r="BJ13" i="66"/>
  <c r="BL13" i="66"/>
  <c r="BN13" i="66"/>
  <c r="AH13" i="66"/>
  <c r="AJ13" i="66" s="1"/>
  <c r="BQ13" i="66" s="1"/>
  <c r="BN15" i="66"/>
  <c r="AH15" i="66"/>
  <c r="AJ15" i="66" s="1"/>
  <c r="BQ15" i="66" s="1"/>
  <c r="BJ15" i="66"/>
  <c r="BL15" i="66"/>
  <c r="BN38" i="66"/>
  <c r="AH38" i="66"/>
  <c r="BS38" i="66"/>
  <c r="BO38" i="66"/>
  <c r="AJ38" i="66"/>
  <c r="BQ38" i="66" s="1"/>
  <c r="BT38" i="66"/>
  <c r="BP38" i="66"/>
  <c r="BR38" i="66" s="1"/>
  <c r="BJ38" i="66"/>
  <c r="BL38" i="66"/>
  <c r="BS37" i="66"/>
  <c r="BO37" i="66"/>
  <c r="AJ37" i="66"/>
  <c r="BQ37" i="66" s="1"/>
  <c r="BT37" i="66"/>
  <c r="BP37" i="66"/>
  <c r="BR37" i="66" s="1"/>
  <c r="BJ37" i="66"/>
  <c r="BL37" i="66"/>
  <c r="BN37" i="66"/>
  <c r="AH37" i="66"/>
  <c r="BN50" i="66"/>
  <c r="AH50" i="66"/>
  <c r="BS50" i="66"/>
  <c r="BO50" i="66"/>
  <c r="AJ50" i="66"/>
  <c r="BQ50" i="66" s="1"/>
  <c r="BT50" i="66"/>
  <c r="BP50" i="66"/>
  <c r="BR50" i="66" s="1"/>
  <c r="BJ50" i="66"/>
  <c r="BL50" i="66"/>
  <c r="BL35" i="66"/>
  <c r="BN35" i="66"/>
  <c r="AH35" i="66"/>
  <c r="BS35" i="66"/>
  <c r="BO35" i="66"/>
  <c r="AJ35" i="66"/>
  <c r="BQ35" i="66" s="1"/>
  <c r="BT35" i="66"/>
  <c r="BP35" i="66"/>
  <c r="BR35" i="66" s="1"/>
  <c r="BJ35" i="66"/>
  <c r="BJ28" i="66"/>
  <c r="BL28" i="66"/>
  <c r="BN28" i="66"/>
  <c r="AH28" i="66"/>
  <c r="BS28" i="66"/>
  <c r="BO28" i="66"/>
  <c r="AJ28" i="66"/>
  <c r="BQ28" i="66" s="1"/>
  <c r="BT28" i="66"/>
  <c r="BP28" i="66"/>
  <c r="BR28" i="66" s="1"/>
  <c r="BS29" i="66"/>
  <c r="BT29" i="66"/>
  <c r="BP29" i="66"/>
  <c r="BR29" i="66" s="1"/>
  <c r="BJ29" i="66"/>
  <c r="BL29" i="66"/>
  <c r="BN29" i="66"/>
  <c r="AH29" i="66"/>
  <c r="BO29" i="66"/>
  <c r="AJ29" i="66"/>
  <c r="BQ29" i="66" s="1"/>
  <c r="BL20" i="66"/>
  <c r="BN20" i="66"/>
  <c r="AH20" i="66"/>
  <c r="BS20" i="66"/>
  <c r="BO20" i="66"/>
  <c r="AJ20" i="66"/>
  <c r="BQ20" i="66" s="1"/>
  <c r="BT20" i="66"/>
  <c r="BP20" i="66"/>
  <c r="BR20" i="66" s="1"/>
  <c r="BJ20" i="66"/>
  <c r="BT25" i="66"/>
  <c r="BP25" i="66"/>
  <c r="BR25" i="66" s="1"/>
  <c r="BJ25" i="66"/>
  <c r="BL25" i="66"/>
  <c r="BN25" i="66"/>
  <c r="AH25" i="66"/>
  <c r="BS25" i="66"/>
  <c r="BO25" i="66"/>
  <c r="AJ25" i="66"/>
  <c r="BQ25" i="66" s="1"/>
  <c r="BS33" i="66"/>
  <c r="BO33" i="66"/>
  <c r="AJ33" i="66"/>
  <c r="BQ33" i="66" s="1"/>
  <c r="BT33" i="66"/>
  <c r="BP33" i="66"/>
  <c r="BR33" i="66" s="1"/>
  <c r="BJ33" i="66"/>
  <c r="BL33" i="66"/>
  <c r="BN33" i="66"/>
  <c r="AH33" i="66"/>
  <c r="BS49" i="66"/>
  <c r="BO49" i="66"/>
  <c r="AJ49" i="66"/>
  <c r="BQ49" i="66" s="1"/>
  <c r="BT49" i="66"/>
  <c r="BP49" i="66"/>
  <c r="BR49" i="66" s="1"/>
  <c r="BJ49" i="66"/>
  <c r="BL49" i="66"/>
  <c r="BN49" i="66"/>
  <c r="AH49" i="66"/>
  <c r="BN23" i="66"/>
  <c r="AH23" i="66"/>
  <c r="BS23" i="66"/>
  <c r="BO23" i="66"/>
  <c r="AJ23" i="66"/>
  <c r="BQ23" i="66" s="1"/>
  <c r="BT23" i="66"/>
  <c r="BP23" i="66"/>
  <c r="BR23" i="66" s="1"/>
  <c r="BJ23" i="66"/>
  <c r="BL23" i="66"/>
  <c r="BT21" i="66"/>
  <c r="BP21" i="66"/>
  <c r="BR21" i="66" s="1"/>
  <c r="BJ21" i="66"/>
  <c r="BL21" i="66"/>
  <c r="BN21" i="66"/>
  <c r="AH21" i="66"/>
  <c r="BS21" i="66"/>
  <c r="BO21" i="66"/>
  <c r="AJ21" i="66"/>
  <c r="BQ21" i="66" s="1"/>
  <c r="BN14" i="66"/>
  <c r="BJ14" i="66"/>
  <c r="BL14" i="66"/>
  <c r="AH14" i="66"/>
  <c r="AJ14" i="66" s="1"/>
  <c r="BQ14" i="66" s="1"/>
  <c r="BL43" i="66"/>
  <c r="BN43" i="66"/>
  <c r="AH43" i="66"/>
  <c r="BS43" i="66"/>
  <c r="BO43" i="66"/>
  <c r="AJ43" i="66"/>
  <c r="BQ43" i="66" s="1"/>
  <c r="BT43" i="66"/>
  <c r="BP43" i="66"/>
  <c r="BR43" i="66" s="1"/>
  <c r="BJ43" i="66"/>
  <c r="BS26" i="66"/>
  <c r="BO26" i="66"/>
  <c r="AJ26" i="66"/>
  <c r="BQ26" i="66" s="1"/>
  <c r="BT26" i="66"/>
  <c r="BP26" i="66"/>
  <c r="BR26" i="66" s="1"/>
  <c r="BJ26" i="66"/>
  <c r="BL26" i="66"/>
  <c r="BN26" i="66"/>
  <c r="AH26" i="66"/>
  <c r="BL16" i="66"/>
  <c r="BN16" i="66"/>
  <c r="AH16" i="66"/>
  <c r="AJ16" i="66" s="1"/>
  <c r="BQ16" i="66" s="1"/>
  <c r="BJ16" i="66"/>
  <c r="BJ8" i="66"/>
  <c r="BL8" i="66"/>
  <c r="BN8" i="66"/>
  <c r="AH8" i="66"/>
  <c r="AJ8" i="66" s="1"/>
  <c r="BQ8" i="66" s="1"/>
  <c r="BT48" i="66"/>
  <c r="BP48" i="66"/>
  <c r="BR48" i="66" s="1"/>
  <c r="BJ48" i="66"/>
  <c r="BL48" i="66"/>
  <c r="BN48" i="66"/>
  <c r="AH48" i="66"/>
  <c r="BS48" i="66"/>
  <c r="BO48" i="66"/>
  <c r="AJ48" i="66"/>
  <c r="BQ48" i="66" s="1"/>
  <c r="BT36" i="66"/>
  <c r="BP36" i="66"/>
  <c r="BR36" i="66" s="1"/>
  <c r="BJ36" i="66"/>
  <c r="BL36" i="66"/>
  <c r="BN36" i="66"/>
  <c r="AH36" i="66"/>
  <c r="BS36" i="66"/>
  <c r="BO36" i="66"/>
  <c r="AJ36" i="66"/>
  <c r="BQ36" i="66" s="1"/>
  <c r="BN31" i="66"/>
  <c r="AH31" i="66"/>
  <c r="BS31" i="66"/>
  <c r="BO31" i="66"/>
  <c r="AJ31" i="66"/>
  <c r="BQ31" i="66" s="1"/>
  <c r="BT31" i="66"/>
  <c r="BP31" i="66"/>
  <c r="BR31" i="66" s="1"/>
  <c r="BJ31" i="66"/>
  <c r="BL31" i="66"/>
  <c r="BJ17" i="66"/>
  <c r="BL17" i="66"/>
  <c r="BN17" i="66"/>
  <c r="AH17" i="66"/>
  <c r="AJ17" i="66" s="1"/>
  <c r="BQ17" i="66" s="1"/>
  <c r="BJ18" i="66"/>
  <c r="BL18" i="66"/>
  <c r="BN18" i="66"/>
  <c r="AH18" i="66"/>
  <c r="AJ18" i="66" s="1"/>
  <c r="BQ18" i="66" s="1"/>
  <c r="BN11" i="66"/>
  <c r="AH11" i="66"/>
  <c r="AJ11" i="66" s="1"/>
  <c r="BQ11" i="66" s="1"/>
  <c r="BJ11" i="66"/>
  <c r="BL11" i="66"/>
  <c r="BL51" i="66"/>
  <c r="BN51" i="66"/>
  <c r="AH51" i="66"/>
  <c r="BS51" i="66"/>
  <c r="BO51" i="66"/>
  <c r="AJ51" i="66"/>
  <c r="BQ51" i="66" s="1"/>
  <c r="BT51" i="66"/>
  <c r="BP51" i="66"/>
  <c r="BR51" i="66" s="1"/>
  <c r="BJ51" i="66"/>
  <c r="BL39" i="66"/>
  <c r="BN39" i="66"/>
  <c r="AH39" i="66"/>
  <c r="BS39" i="66"/>
  <c r="BO39" i="66"/>
  <c r="AJ39" i="66"/>
  <c r="BQ39" i="66" s="1"/>
  <c r="BT39" i="66"/>
  <c r="BP39" i="66"/>
  <c r="BR39" i="66" s="1"/>
  <c r="BJ39" i="66"/>
  <c r="BS22" i="66"/>
  <c r="BO22" i="66"/>
  <c r="AJ22" i="66"/>
  <c r="BQ22" i="66" s="1"/>
  <c r="BT22" i="66"/>
  <c r="BP22" i="66"/>
  <c r="BR22" i="66" s="1"/>
  <c r="BJ22" i="66"/>
  <c r="BL22" i="66"/>
  <c r="BN22" i="66"/>
  <c r="AH22" i="66"/>
  <c r="BL27" i="66"/>
  <c r="BN27" i="66"/>
  <c r="AH27" i="66"/>
  <c r="BS27" i="66"/>
  <c r="BO27" i="66"/>
  <c r="AJ27" i="66"/>
  <c r="BQ27" i="66" s="1"/>
  <c r="BT27" i="66"/>
  <c r="BP27" i="66"/>
  <c r="BR27" i="66" s="1"/>
  <c r="BJ27" i="66"/>
  <c r="BN9" i="66"/>
  <c r="AH9" i="66"/>
  <c r="AJ9" i="66" s="1"/>
  <c r="BQ9" i="66" s="1"/>
  <c r="BJ9" i="66"/>
  <c r="BL9" i="66"/>
  <c r="BL12" i="66"/>
  <c r="BN12" i="66"/>
  <c r="AH12" i="66"/>
  <c r="AJ12" i="66" s="1"/>
  <c r="BQ12" i="66" s="1"/>
  <c r="BJ12" i="66"/>
  <c r="BT32" i="66"/>
  <c r="BP32" i="66"/>
  <c r="BR32" i="66" s="1"/>
  <c r="BJ32" i="66"/>
  <c r="BL32" i="66"/>
  <c r="BN32" i="66"/>
  <c r="AH32" i="66"/>
  <c r="BS32" i="66"/>
  <c r="BO32" i="66"/>
  <c r="AJ32" i="66"/>
  <c r="BQ32" i="66" s="1"/>
  <c r="BL24" i="66"/>
  <c r="BN24" i="66"/>
  <c r="AH24" i="66"/>
  <c r="BS24" i="66"/>
  <c r="BO24" i="66"/>
  <c r="AJ24" i="66"/>
  <c r="BQ24" i="66" s="1"/>
  <c r="BT24" i="66"/>
  <c r="BP24" i="66"/>
  <c r="BR24" i="66" s="1"/>
  <c r="BJ24" i="66"/>
  <c r="BS41" i="66"/>
  <c r="BO41" i="66"/>
  <c r="AJ41" i="66"/>
  <c r="BQ41" i="66" s="1"/>
  <c r="BT41" i="66"/>
  <c r="BP41" i="66"/>
  <c r="BR41" i="66" s="1"/>
  <c r="BJ41" i="66"/>
  <c r="BL41" i="66"/>
  <c r="BN41" i="66"/>
  <c r="AH41" i="66"/>
  <c r="BT44" i="66"/>
  <c r="BP44" i="66"/>
  <c r="BR44" i="66" s="1"/>
  <c r="BJ44" i="66"/>
  <c r="BL44" i="66"/>
  <c r="BN44" i="66"/>
  <c r="AH44" i="66"/>
  <c r="BS44" i="66"/>
  <c r="BO44" i="66"/>
  <c r="AJ44" i="66"/>
  <c r="BQ44" i="66" s="1"/>
  <c r="BT52" i="66"/>
  <c r="BP52" i="66"/>
  <c r="BR52" i="66" s="1"/>
  <c r="BJ52" i="66"/>
  <c r="BL52" i="66"/>
  <c r="BN52" i="66"/>
  <c r="AH52" i="66"/>
  <c r="BS52" i="66"/>
  <c r="BO52" i="66"/>
  <c r="AJ52" i="66"/>
  <c r="BQ52" i="66" s="1"/>
  <c r="BN34" i="66"/>
  <c r="AH34" i="66"/>
  <c r="BS34" i="66"/>
  <c r="BO34" i="66"/>
  <c r="AJ34" i="66"/>
  <c r="BQ34" i="66" s="1"/>
  <c r="BT34" i="66"/>
  <c r="BP34" i="66"/>
  <c r="BR34" i="66" s="1"/>
  <c r="BJ34" i="66"/>
  <c r="BL34" i="66"/>
  <c r="BN19" i="66"/>
  <c r="AH19" i="66"/>
  <c r="BS19" i="66"/>
  <c r="BO19" i="66"/>
  <c r="AJ19" i="66"/>
  <c r="BQ19" i="66" s="1"/>
  <c r="BT19" i="66"/>
  <c r="BP19" i="66"/>
  <c r="BR19" i="66" s="1"/>
  <c r="BJ19" i="66"/>
  <c r="BL19" i="66"/>
  <c r="BS45" i="66"/>
  <c r="BO45" i="66"/>
  <c r="AJ45" i="66"/>
  <c r="BQ45" i="66" s="1"/>
  <c r="BT45" i="66"/>
  <c r="BP45" i="66"/>
  <c r="BR45" i="66" s="1"/>
  <c r="BJ45" i="66"/>
  <c r="BL45" i="66"/>
  <c r="BN45" i="66"/>
  <c r="AH45" i="66"/>
  <c r="BJ10" i="66"/>
  <c r="BL10" i="66"/>
  <c r="AH10" i="66"/>
  <c r="AJ10" i="66" s="1"/>
  <c r="BQ10" i="66" s="1"/>
  <c r="BN10" i="66"/>
  <c r="BN42" i="66"/>
  <c r="AH42" i="66"/>
  <c r="BS42" i="66"/>
  <c r="BO42" i="66"/>
  <c r="AJ42" i="66"/>
  <c r="BQ42" i="66" s="1"/>
  <c r="BT42" i="66"/>
  <c r="BP42" i="66"/>
  <c r="BR42" i="66" s="1"/>
  <c r="BJ42" i="66"/>
  <c r="BL42" i="66"/>
  <c r="BL47" i="66"/>
  <c r="BN47" i="66"/>
  <c r="AH47" i="66"/>
  <c r="BS47" i="66"/>
  <c r="BO47" i="66"/>
  <c r="AJ47" i="66"/>
  <c r="BQ47" i="66" s="1"/>
  <c r="BT47" i="66"/>
  <c r="BP47" i="66"/>
  <c r="BR47" i="66" s="1"/>
  <c r="BJ47" i="66"/>
  <c r="D9" i="65"/>
  <c r="D11" i="65"/>
  <c r="BX11" i="65"/>
  <c r="BX10" i="65"/>
  <c r="BX8" i="65"/>
  <c r="BX9" i="65"/>
  <c r="D8" i="65"/>
  <c r="D10" i="65"/>
  <c r="BX50" i="64"/>
  <c r="BX50" i="65"/>
  <c r="BX44" i="64"/>
  <c r="BX44" i="65"/>
  <c r="D38" i="64"/>
  <c r="D38" i="65"/>
  <c r="BX34" i="64"/>
  <c r="BX34" i="65"/>
  <c r="D26" i="64"/>
  <c r="D26" i="65"/>
  <c r="BX37" i="64"/>
  <c r="BX37" i="65"/>
  <c r="BX29" i="64"/>
  <c r="BX29" i="65"/>
  <c r="BX17" i="64"/>
  <c r="BX17" i="65"/>
  <c r="BN30" i="65"/>
  <c r="AH30" i="65"/>
  <c r="BS30" i="65"/>
  <c r="BO30" i="65"/>
  <c r="AJ30" i="65"/>
  <c r="BQ30" i="65" s="1"/>
  <c r="BT30" i="65"/>
  <c r="BP30" i="65"/>
  <c r="BR30" i="65" s="1"/>
  <c r="BJ30" i="65"/>
  <c r="BL30" i="65"/>
  <c r="BN46" i="65"/>
  <c r="AH46" i="65"/>
  <c r="BS46" i="65"/>
  <c r="BO46" i="65"/>
  <c r="AJ46" i="65"/>
  <c r="BQ46" i="65" s="1"/>
  <c r="BT46" i="65"/>
  <c r="BP46" i="65"/>
  <c r="BR46" i="65" s="1"/>
  <c r="BJ46" i="65"/>
  <c r="BL46" i="65"/>
  <c r="BT40" i="65"/>
  <c r="BP40" i="65"/>
  <c r="BR40" i="65" s="1"/>
  <c r="BJ40" i="65"/>
  <c r="BL40" i="65"/>
  <c r="BN40" i="65"/>
  <c r="AH40" i="65"/>
  <c r="BS40" i="65"/>
  <c r="BO40" i="65"/>
  <c r="AJ40" i="65"/>
  <c r="BQ40" i="65" s="1"/>
  <c r="BJ13" i="65"/>
  <c r="BL13" i="65"/>
  <c r="BN13" i="65"/>
  <c r="AH13" i="65"/>
  <c r="AJ13" i="65" s="1"/>
  <c r="BQ13" i="65" s="1"/>
  <c r="BN15" i="65"/>
  <c r="AH15" i="65"/>
  <c r="AJ15" i="65" s="1"/>
  <c r="BQ15" i="65" s="1"/>
  <c r="BJ15" i="65"/>
  <c r="BL15" i="65"/>
  <c r="BN38" i="65"/>
  <c r="AH38" i="65"/>
  <c r="BS38" i="65"/>
  <c r="BO38" i="65"/>
  <c r="AJ38" i="65"/>
  <c r="BQ38" i="65" s="1"/>
  <c r="BT38" i="65"/>
  <c r="BP38" i="65"/>
  <c r="BR38" i="65" s="1"/>
  <c r="BJ38" i="65"/>
  <c r="BL38" i="65"/>
  <c r="BS37" i="65"/>
  <c r="BO37" i="65"/>
  <c r="AJ37" i="65"/>
  <c r="BQ37" i="65" s="1"/>
  <c r="BT37" i="65"/>
  <c r="BP37" i="65"/>
  <c r="BR37" i="65" s="1"/>
  <c r="BJ37" i="65"/>
  <c r="BL37" i="65"/>
  <c r="BN37" i="65"/>
  <c r="AH37" i="65"/>
  <c r="BN50" i="65"/>
  <c r="AH50" i="65"/>
  <c r="BS50" i="65"/>
  <c r="BO50" i="65"/>
  <c r="AJ50" i="65"/>
  <c r="BQ50" i="65" s="1"/>
  <c r="BT50" i="65"/>
  <c r="BP50" i="65"/>
  <c r="BR50" i="65" s="1"/>
  <c r="BJ50" i="65"/>
  <c r="BL50" i="65"/>
  <c r="BL35" i="65"/>
  <c r="BN35" i="65"/>
  <c r="AH35" i="65"/>
  <c r="BS35" i="65"/>
  <c r="BO35" i="65"/>
  <c r="AJ35" i="65"/>
  <c r="BQ35" i="65" s="1"/>
  <c r="BT35" i="65"/>
  <c r="BP35" i="65"/>
  <c r="BR35" i="65" s="1"/>
  <c r="BJ35" i="65"/>
  <c r="BX51" i="64"/>
  <c r="BX51" i="65"/>
  <c r="BX49" i="64"/>
  <c r="BX49" i="65"/>
  <c r="BX47" i="64"/>
  <c r="BX47" i="65"/>
  <c r="BX45" i="64"/>
  <c r="BX45" i="65"/>
  <c r="BX43" i="64"/>
  <c r="BX43" i="65"/>
  <c r="BX41" i="64"/>
  <c r="BX41" i="65"/>
  <c r="BX39" i="64"/>
  <c r="BX39" i="65"/>
  <c r="BX35" i="64"/>
  <c r="BX35" i="65"/>
  <c r="BX31" i="64"/>
  <c r="BX31" i="65"/>
  <c r="BX27" i="64"/>
  <c r="BX27" i="65"/>
  <c r="BX23" i="64"/>
  <c r="BX23" i="65"/>
  <c r="BX19" i="64"/>
  <c r="BX19" i="65"/>
  <c r="BX15" i="64"/>
  <c r="BX15" i="65"/>
  <c r="BT28" i="65"/>
  <c r="BP28" i="65"/>
  <c r="BR28" i="65" s="1"/>
  <c r="BJ28" i="65"/>
  <c r="BL28" i="65"/>
  <c r="BN28" i="65"/>
  <c r="AH28" i="65"/>
  <c r="BS28" i="65"/>
  <c r="BO28" i="65"/>
  <c r="AJ28" i="65"/>
  <c r="BQ28" i="65" s="1"/>
  <c r="BS29" i="65"/>
  <c r="BO29" i="65"/>
  <c r="AJ29" i="65"/>
  <c r="BQ29" i="65" s="1"/>
  <c r="BT29" i="65"/>
  <c r="BP29" i="65"/>
  <c r="BR29" i="65" s="1"/>
  <c r="BJ29" i="65"/>
  <c r="BL29" i="65"/>
  <c r="BN29" i="65"/>
  <c r="AH29" i="65"/>
  <c r="BT20" i="65"/>
  <c r="BP20" i="65"/>
  <c r="BR20" i="65" s="1"/>
  <c r="BJ20" i="65"/>
  <c r="BL20" i="65"/>
  <c r="BN20" i="65"/>
  <c r="AH20" i="65"/>
  <c r="BS20" i="65"/>
  <c r="BO20" i="65"/>
  <c r="AJ20" i="65"/>
  <c r="BQ20" i="65" s="1"/>
  <c r="BS25" i="65"/>
  <c r="BO25" i="65"/>
  <c r="AJ25" i="65"/>
  <c r="BQ25" i="65" s="1"/>
  <c r="BT25" i="65"/>
  <c r="BP25" i="65"/>
  <c r="BR25" i="65" s="1"/>
  <c r="BJ25" i="65"/>
  <c r="BL25" i="65"/>
  <c r="BN25" i="65"/>
  <c r="AH25" i="65"/>
  <c r="BS33" i="65"/>
  <c r="BO33" i="65"/>
  <c r="AJ33" i="65"/>
  <c r="BQ33" i="65" s="1"/>
  <c r="BT33" i="65"/>
  <c r="BP33" i="65"/>
  <c r="BR33" i="65" s="1"/>
  <c r="BJ33" i="65"/>
  <c r="BL33" i="65"/>
  <c r="BN33" i="65"/>
  <c r="AH33" i="65"/>
  <c r="BS49" i="65"/>
  <c r="BO49" i="65"/>
  <c r="AJ49" i="65"/>
  <c r="BQ49" i="65" s="1"/>
  <c r="BT49" i="65"/>
  <c r="BP49" i="65"/>
  <c r="BR49" i="65" s="1"/>
  <c r="BJ49" i="65"/>
  <c r="BL49" i="65"/>
  <c r="BN49" i="65"/>
  <c r="AH49" i="65"/>
  <c r="BL23" i="65"/>
  <c r="BN23" i="65"/>
  <c r="AH23" i="65"/>
  <c r="BS23" i="65"/>
  <c r="BO23" i="65"/>
  <c r="AJ23" i="65"/>
  <c r="BQ23" i="65" s="1"/>
  <c r="BT23" i="65"/>
  <c r="BP23" i="65"/>
  <c r="BR23" i="65" s="1"/>
  <c r="BJ23" i="65"/>
  <c r="BS21" i="65"/>
  <c r="BO21" i="65"/>
  <c r="AJ21" i="65"/>
  <c r="BQ21" i="65" s="1"/>
  <c r="BT21" i="65"/>
  <c r="BP21" i="65"/>
  <c r="BR21" i="65" s="1"/>
  <c r="BJ21" i="65"/>
  <c r="BL21" i="65"/>
  <c r="BN21" i="65"/>
  <c r="AH21" i="65"/>
  <c r="BJ14" i="65"/>
  <c r="BL14" i="65"/>
  <c r="BN14" i="65"/>
  <c r="AH14" i="65"/>
  <c r="AJ14" i="65" s="1"/>
  <c r="BQ14" i="65" s="1"/>
  <c r="D52" i="64"/>
  <c r="D52" i="65"/>
  <c r="D46" i="64"/>
  <c r="D46" i="65"/>
  <c r="BX42" i="64"/>
  <c r="BX42" i="65"/>
  <c r="D28" i="64"/>
  <c r="D28" i="65"/>
  <c r="D22" i="64"/>
  <c r="D22" i="65"/>
  <c r="D16" i="64"/>
  <c r="D16" i="65"/>
  <c r="D14" i="64"/>
  <c r="D14" i="65"/>
  <c r="BX25" i="64"/>
  <c r="BX25" i="65"/>
  <c r="BX13" i="64"/>
  <c r="BX13" i="65"/>
  <c r="D36" i="64"/>
  <c r="D36" i="65"/>
  <c r="BX24" i="64"/>
  <c r="BX24" i="65"/>
  <c r="D20" i="64"/>
  <c r="D20" i="65"/>
  <c r="BL43" i="65"/>
  <c r="BN43" i="65"/>
  <c r="AH43" i="65"/>
  <c r="BS43" i="65"/>
  <c r="BO43" i="65"/>
  <c r="AJ43" i="65"/>
  <c r="BQ43" i="65" s="1"/>
  <c r="BT43" i="65"/>
  <c r="BP43" i="65"/>
  <c r="BR43" i="65" s="1"/>
  <c r="BJ43" i="65"/>
  <c r="BN26" i="65"/>
  <c r="AH26" i="65"/>
  <c r="BS26" i="65"/>
  <c r="BO26" i="65"/>
  <c r="AJ26" i="65"/>
  <c r="BQ26" i="65" s="1"/>
  <c r="BT26" i="65"/>
  <c r="BP26" i="65"/>
  <c r="BR26" i="65" s="1"/>
  <c r="BJ26" i="65"/>
  <c r="BL26" i="65"/>
  <c r="BL16" i="65"/>
  <c r="BN16" i="65"/>
  <c r="AH16" i="65"/>
  <c r="AJ16" i="65" s="1"/>
  <c r="BQ16" i="65" s="1"/>
  <c r="BJ16" i="65"/>
  <c r="BN8" i="65"/>
  <c r="AH8" i="65"/>
  <c r="AJ8" i="65" s="1"/>
  <c r="BQ8" i="65" s="1"/>
  <c r="BJ8" i="65"/>
  <c r="BL8" i="65"/>
  <c r="BT48" i="65"/>
  <c r="BP48" i="65"/>
  <c r="BR48" i="65" s="1"/>
  <c r="BJ48" i="65"/>
  <c r="BL48" i="65"/>
  <c r="BN48" i="65"/>
  <c r="AH48" i="65"/>
  <c r="BS48" i="65"/>
  <c r="BO48" i="65"/>
  <c r="AJ48" i="65"/>
  <c r="BQ48" i="65" s="1"/>
  <c r="BT36" i="65"/>
  <c r="BP36" i="65"/>
  <c r="BR36" i="65" s="1"/>
  <c r="BJ36" i="65"/>
  <c r="BL36" i="65"/>
  <c r="BN36" i="65"/>
  <c r="AH36" i="65"/>
  <c r="BS36" i="65"/>
  <c r="BO36" i="65"/>
  <c r="AJ36" i="65"/>
  <c r="BQ36" i="65" s="1"/>
  <c r="BL31" i="65"/>
  <c r="BN31" i="65"/>
  <c r="AH31" i="65"/>
  <c r="BS31" i="65"/>
  <c r="BO31" i="65"/>
  <c r="AJ31" i="65"/>
  <c r="BQ31" i="65" s="1"/>
  <c r="BT31" i="65"/>
  <c r="BP31" i="65"/>
  <c r="BR31" i="65" s="1"/>
  <c r="BJ31" i="65"/>
  <c r="BJ17" i="65"/>
  <c r="BL17" i="65"/>
  <c r="BN17" i="65"/>
  <c r="AH17" i="65"/>
  <c r="AJ17" i="65" s="1"/>
  <c r="BQ17" i="65" s="1"/>
  <c r="BN18" i="65"/>
  <c r="BJ18" i="65"/>
  <c r="BL18" i="65"/>
  <c r="AH18" i="65"/>
  <c r="AJ18" i="65" s="1"/>
  <c r="BQ18" i="65" s="1"/>
  <c r="AH11" i="65"/>
  <c r="AJ11" i="65" s="1"/>
  <c r="BQ11" i="65" s="1"/>
  <c r="BN11" i="65"/>
  <c r="BJ11" i="65"/>
  <c r="BL11" i="65"/>
  <c r="BL51" i="65"/>
  <c r="BN51" i="65"/>
  <c r="AH51" i="65"/>
  <c r="BS51" i="65"/>
  <c r="BO51" i="65"/>
  <c r="AJ51" i="65"/>
  <c r="BQ51" i="65" s="1"/>
  <c r="BT51" i="65"/>
  <c r="BP51" i="65"/>
  <c r="BR51" i="65" s="1"/>
  <c r="BJ51" i="65"/>
  <c r="BL39" i="65"/>
  <c r="BN39" i="65"/>
  <c r="AH39" i="65"/>
  <c r="BS39" i="65"/>
  <c r="BO39" i="65"/>
  <c r="AJ39" i="65"/>
  <c r="BQ39" i="65" s="1"/>
  <c r="BT39" i="65"/>
  <c r="BP39" i="65"/>
  <c r="BR39" i="65" s="1"/>
  <c r="BJ39" i="65"/>
  <c r="BN22" i="65"/>
  <c r="AH22" i="65"/>
  <c r="BS22" i="65"/>
  <c r="BO22" i="65"/>
  <c r="AJ22" i="65"/>
  <c r="BQ22" i="65" s="1"/>
  <c r="BT22" i="65"/>
  <c r="BP22" i="65"/>
  <c r="BR22" i="65" s="1"/>
  <c r="BJ22" i="65"/>
  <c r="BL22" i="65"/>
  <c r="BX48" i="64"/>
  <c r="BX48" i="65"/>
  <c r="D40" i="64"/>
  <c r="D40" i="65"/>
  <c r="BX30" i="64"/>
  <c r="BX30" i="65"/>
  <c r="D18" i="64"/>
  <c r="D18" i="65"/>
  <c r="BX33" i="64"/>
  <c r="BX33" i="65"/>
  <c r="BX21" i="64"/>
  <c r="BX21" i="65"/>
  <c r="D32" i="64"/>
  <c r="D32" i="65"/>
  <c r="BX28" i="64"/>
  <c r="BX28" i="65"/>
  <c r="BX16" i="64"/>
  <c r="BX16" i="65"/>
  <c r="BX12" i="64"/>
  <c r="BX12" i="65"/>
  <c r="BX52" i="64"/>
  <c r="BX52" i="65"/>
  <c r="D50" i="64"/>
  <c r="D50" i="65"/>
  <c r="D48" i="64"/>
  <c r="D48" i="65"/>
  <c r="BX46" i="64"/>
  <c r="BX46" i="65"/>
  <c r="D44" i="64"/>
  <c r="D44" i="65"/>
  <c r="D42" i="64"/>
  <c r="D42" i="65"/>
  <c r="BX40" i="64"/>
  <c r="BX40" i="65"/>
  <c r="BX38" i="64"/>
  <c r="BX38" i="65"/>
  <c r="BX36" i="64"/>
  <c r="BX36" i="65"/>
  <c r="D34" i="64"/>
  <c r="D34" i="65"/>
  <c r="BX32" i="64"/>
  <c r="BX32" i="65"/>
  <c r="D30" i="64"/>
  <c r="D30" i="65"/>
  <c r="BX26" i="64"/>
  <c r="BX26" i="65"/>
  <c r="D24" i="64"/>
  <c r="D24" i="65"/>
  <c r="BX22" i="64"/>
  <c r="BX22" i="65"/>
  <c r="BX20" i="64"/>
  <c r="BX20" i="65"/>
  <c r="BX18" i="64"/>
  <c r="BX18" i="65"/>
  <c r="BX14" i="64"/>
  <c r="BX14" i="65"/>
  <c r="D12" i="64"/>
  <c r="D12" i="65"/>
  <c r="D51" i="64"/>
  <c r="D51" i="65"/>
  <c r="D49" i="64"/>
  <c r="D49" i="65"/>
  <c r="D47" i="64"/>
  <c r="D47" i="65"/>
  <c r="D45" i="64"/>
  <c r="D45" i="65"/>
  <c r="D43" i="64"/>
  <c r="D43" i="65"/>
  <c r="D41" i="64"/>
  <c r="D41" i="65"/>
  <c r="D39" i="64"/>
  <c r="D39" i="65"/>
  <c r="D37" i="64"/>
  <c r="D37" i="65"/>
  <c r="D35" i="64"/>
  <c r="D35" i="65"/>
  <c r="D33" i="64"/>
  <c r="D33" i="65"/>
  <c r="D31" i="64"/>
  <c r="D31" i="65"/>
  <c r="D29" i="64"/>
  <c r="D29" i="65"/>
  <c r="D27" i="64"/>
  <c r="D27" i="65"/>
  <c r="D25" i="64"/>
  <c r="D25" i="65"/>
  <c r="D23" i="64"/>
  <c r="D23" i="65"/>
  <c r="D21" i="64"/>
  <c r="D21" i="65"/>
  <c r="D19" i="64"/>
  <c r="D19" i="65"/>
  <c r="D17" i="64"/>
  <c r="D17" i="65"/>
  <c r="D15" i="64"/>
  <c r="D15" i="65"/>
  <c r="D13" i="64"/>
  <c r="D13" i="65"/>
  <c r="BL27" i="65"/>
  <c r="BN27" i="65"/>
  <c r="AH27" i="65"/>
  <c r="BS27" i="65"/>
  <c r="BO27" i="65"/>
  <c r="AJ27" i="65"/>
  <c r="BQ27" i="65" s="1"/>
  <c r="BT27" i="65"/>
  <c r="BP27" i="65"/>
  <c r="BR27" i="65" s="1"/>
  <c r="BJ27" i="65"/>
  <c r="BL9" i="65"/>
  <c r="BN9" i="65"/>
  <c r="AH9" i="65"/>
  <c r="AJ9" i="65" s="1"/>
  <c r="BQ9" i="65" s="1"/>
  <c r="BJ9" i="65"/>
  <c r="BL12" i="65"/>
  <c r="BN12" i="65"/>
  <c r="AH12" i="65"/>
  <c r="AJ12" i="65" s="1"/>
  <c r="BQ12" i="65" s="1"/>
  <c r="BJ12" i="65"/>
  <c r="BT32" i="65"/>
  <c r="BP32" i="65"/>
  <c r="BR32" i="65" s="1"/>
  <c r="BJ32" i="65"/>
  <c r="BL32" i="65"/>
  <c r="BN32" i="65"/>
  <c r="AH32" i="65"/>
  <c r="BS32" i="65"/>
  <c r="BO32" i="65"/>
  <c r="AJ32" i="65"/>
  <c r="BQ32" i="65" s="1"/>
  <c r="BT24" i="65"/>
  <c r="BP24" i="65"/>
  <c r="BR24" i="65" s="1"/>
  <c r="BJ24" i="65"/>
  <c r="BL24" i="65"/>
  <c r="BN24" i="65"/>
  <c r="AH24" i="65"/>
  <c r="BS24" i="65"/>
  <c r="BO24" i="65"/>
  <c r="AJ24" i="65"/>
  <c r="BQ24" i="65" s="1"/>
  <c r="BS41" i="65"/>
  <c r="BO41" i="65"/>
  <c r="AJ41" i="65"/>
  <c r="BQ41" i="65" s="1"/>
  <c r="BT41" i="65"/>
  <c r="BP41" i="65"/>
  <c r="BR41" i="65" s="1"/>
  <c r="BJ41" i="65"/>
  <c r="BL41" i="65"/>
  <c r="BN41" i="65"/>
  <c r="AH41" i="65"/>
  <c r="BT44" i="65"/>
  <c r="BP44" i="65"/>
  <c r="BR44" i="65" s="1"/>
  <c r="BJ44" i="65"/>
  <c r="BL44" i="65"/>
  <c r="BN44" i="65"/>
  <c r="AH44" i="65"/>
  <c r="BS44" i="65"/>
  <c r="BO44" i="65"/>
  <c r="AJ44" i="65"/>
  <c r="BQ44" i="65" s="1"/>
  <c r="BT52" i="65"/>
  <c r="BP52" i="65"/>
  <c r="BR52" i="65" s="1"/>
  <c r="BJ52" i="65"/>
  <c r="BL52" i="65"/>
  <c r="BN52" i="65"/>
  <c r="AH52" i="65"/>
  <c r="BS52" i="65"/>
  <c r="BO52" i="65"/>
  <c r="AJ52" i="65"/>
  <c r="BQ52" i="65" s="1"/>
  <c r="BN34" i="65"/>
  <c r="AH34" i="65"/>
  <c r="BS34" i="65"/>
  <c r="BO34" i="65"/>
  <c r="AJ34" i="65"/>
  <c r="BQ34" i="65" s="1"/>
  <c r="BT34" i="65"/>
  <c r="BP34" i="65"/>
  <c r="BR34" i="65" s="1"/>
  <c r="BJ34" i="65"/>
  <c r="BL34" i="65"/>
  <c r="BN19" i="65"/>
  <c r="AH19" i="65"/>
  <c r="BS19" i="65"/>
  <c r="BO19" i="65"/>
  <c r="AJ19" i="65"/>
  <c r="BQ19" i="65" s="1"/>
  <c r="BT19" i="65"/>
  <c r="BP19" i="65"/>
  <c r="BR19" i="65" s="1"/>
  <c r="BJ19" i="65"/>
  <c r="BL19" i="65"/>
  <c r="BS45" i="65"/>
  <c r="BO45" i="65"/>
  <c r="AJ45" i="65"/>
  <c r="BQ45" i="65" s="1"/>
  <c r="BT45" i="65"/>
  <c r="BP45" i="65"/>
  <c r="BR45" i="65" s="1"/>
  <c r="BJ45" i="65"/>
  <c r="BL45" i="65"/>
  <c r="BN45" i="65"/>
  <c r="AH45" i="65"/>
  <c r="BJ10" i="65"/>
  <c r="BL10" i="65"/>
  <c r="BN10" i="65"/>
  <c r="AH10" i="65"/>
  <c r="AJ10" i="65" s="1"/>
  <c r="BQ10" i="65" s="1"/>
  <c r="BN42" i="65"/>
  <c r="AH42" i="65"/>
  <c r="BS42" i="65"/>
  <c r="BO42" i="65"/>
  <c r="AJ42" i="65"/>
  <c r="BQ42" i="65" s="1"/>
  <c r="BT42" i="65"/>
  <c r="BP42" i="65"/>
  <c r="BR42" i="65" s="1"/>
  <c r="BJ42" i="65"/>
  <c r="BL42" i="65"/>
  <c r="BL47" i="65"/>
  <c r="BN47" i="65"/>
  <c r="AH47" i="65"/>
  <c r="BS47" i="65"/>
  <c r="BO47" i="65"/>
  <c r="AJ47" i="65"/>
  <c r="BQ47" i="65" s="1"/>
  <c r="BT47" i="65"/>
  <c r="BP47" i="65"/>
  <c r="BR47" i="65" s="1"/>
  <c r="BJ47" i="65"/>
  <c r="D9" i="64"/>
  <c r="D11" i="64"/>
  <c r="BX11" i="64"/>
  <c r="BX10" i="64"/>
  <c r="BX8" i="64"/>
  <c r="BX9" i="64"/>
  <c r="D8" i="64"/>
  <c r="D10" i="64"/>
  <c r="BS37" i="64"/>
  <c r="BO37" i="64"/>
  <c r="AJ37" i="64"/>
  <c r="BQ37" i="64" s="1"/>
  <c r="BT37" i="64"/>
  <c r="BP37" i="64"/>
  <c r="BR37" i="64" s="1"/>
  <c r="BJ37" i="64"/>
  <c r="BN37" i="64"/>
  <c r="AH37" i="64"/>
  <c r="BL37" i="64"/>
  <c r="BT28" i="64"/>
  <c r="BP28" i="64"/>
  <c r="BR28" i="64" s="1"/>
  <c r="BJ28" i="64"/>
  <c r="BL28" i="64"/>
  <c r="BS28" i="64"/>
  <c r="BO28" i="64"/>
  <c r="AJ28" i="64"/>
  <c r="BQ28" i="64" s="1"/>
  <c r="AH28" i="64"/>
  <c r="BN28" i="64"/>
  <c r="BS29" i="64"/>
  <c r="BO29" i="64"/>
  <c r="AJ29" i="64"/>
  <c r="BQ29" i="64" s="1"/>
  <c r="BT29" i="64"/>
  <c r="BP29" i="64"/>
  <c r="BR29" i="64" s="1"/>
  <c r="BJ29" i="64"/>
  <c r="BN29" i="64"/>
  <c r="AH29" i="64"/>
  <c r="BL29" i="64"/>
  <c r="BJ20" i="64"/>
  <c r="BL20" i="64"/>
  <c r="BS20" i="64"/>
  <c r="BO20" i="64"/>
  <c r="AJ20" i="64"/>
  <c r="BQ20" i="64" s="1"/>
  <c r="BT20" i="64"/>
  <c r="BP20" i="64"/>
  <c r="BR20" i="64" s="1"/>
  <c r="AH20" i="64"/>
  <c r="BN20" i="64"/>
  <c r="BS25" i="64"/>
  <c r="BO25" i="64"/>
  <c r="AJ25" i="64"/>
  <c r="BQ25" i="64" s="1"/>
  <c r="BT25" i="64"/>
  <c r="BP25" i="64"/>
  <c r="BR25" i="64" s="1"/>
  <c r="BJ25" i="64"/>
  <c r="BN25" i="64"/>
  <c r="AH25" i="64"/>
  <c r="BL25" i="64"/>
  <c r="BS33" i="64"/>
  <c r="BO33" i="64"/>
  <c r="AJ33" i="64"/>
  <c r="BQ33" i="64" s="1"/>
  <c r="BT33" i="64"/>
  <c r="BP33" i="64"/>
  <c r="BR33" i="64" s="1"/>
  <c r="BJ33" i="64"/>
  <c r="BN33" i="64"/>
  <c r="AH33" i="64"/>
  <c r="BL33" i="64"/>
  <c r="BS49" i="64"/>
  <c r="BO49" i="64"/>
  <c r="AJ49" i="64"/>
  <c r="BQ49" i="64" s="1"/>
  <c r="BT49" i="64"/>
  <c r="BP49" i="64"/>
  <c r="BR49" i="64" s="1"/>
  <c r="BJ49" i="64"/>
  <c r="BN49" i="64"/>
  <c r="AH49" i="64"/>
  <c r="BL49" i="64"/>
  <c r="BN23" i="64"/>
  <c r="AH23" i="64"/>
  <c r="BT23" i="64"/>
  <c r="BP23" i="64"/>
  <c r="BR23" i="64" s="1"/>
  <c r="BJ23" i="64"/>
  <c r="BL23" i="64"/>
  <c r="BO23" i="64"/>
  <c r="BS23" i="64"/>
  <c r="AJ23" i="64"/>
  <c r="BQ23" i="64" s="1"/>
  <c r="BS21" i="64"/>
  <c r="BT21" i="64"/>
  <c r="BP21" i="64"/>
  <c r="BR21" i="64" s="1"/>
  <c r="BJ21" i="64"/>
  <c r="BN21" i="64"/>
  <c r="AH21" i="64"/>
  <c r="BO21" i="64"/>
  <c r="AJ21" i="64"/>
  <c r="BQ21" i="64" s="1"/>
  <c r="BL21" i="64"/>
  <c r="BN14" i="64"/>
  <c r="BL14" i="64"/>
  <c r="AH14" i="64"/>
  <c r="AJ14" i="64" s="1"/>
  <c r="BQ14" i="64" s="1"/>
  <c r="BJ14" i="64"/>
  <c r="BL35" i="64"/>
  <c r="BN35" i="64"/>
  <c r="AH35" i="64"/>
  <c r="BT35" i="64"/>
  <c r="BP35" i="64"/>
  <c r="BR35" i="64" s="1"/>
  <c r="BJ35" i="64"/>
  <c r="BS35" i="64"/>
  <c r="AJ35" i="64"/>
  <c r="BQ35" i="64" s="1"/>
  <c r="BO35" i="64"/>
  <c r="BL43" i="64"/>
  <c r="BN43" i="64"/>
  <c r="AH43" i="64"/>
  <c r="BT43" i="64"/>
  <c r="BP43" i="64"/>
  <c r="BR43" i="64" s="1"/>
  <c r="BJ43" i="64"/>
  <c r="AJ43" i="64"/>
  <c r="BQ43" i="64" s="1"/>
  <c r="BO43" i="64"/>
  <c r="BS43" i="64"/>
  <c r="BN26" i="64"/>
  <c r="AH26" i="64"/>
  <c r="BS26" i="64"/>
  <c r="BO26" i="64"/>
  <c r="AJ26" i="64"/>
  <c r="BQ26" i="64" s="1"/>
  <c r="BL26" i="64"/>
  <c r="BJ26" i="64"/>
  <c r="BP26" i="64"/>
  <c r="BR26" i="64" s="1"/>
  <c r="BT26" i="64"/>
  <c r="BL16" i="64"/>
  <c r="BJ16" i="64"/>
  <c r="AH16" i="64"/>
  <c r="AJ16" i="64" s="1"/>
  <c r="BQ16" i="64" s="1"/>
  <c r="BN16" i="64"/>
  <c r="BJ8" i="64"/>
  <c r="BL8" i="64"/>
  <c r="BN8" i="64"/>
  <c r="AH8" i="64"/>
  <c r="AJ8" i="64" s="1"/>
  <c r="BQ8" i="64" s="1"/>
  <c r="BT48" i="64"/>
  <c r="BP48" i="64"/>
  <c r="BR48" i="64" s="1"/>
  <c r="BJ48" i="64"/>
  <c r="BL48" i="64"/>
  <c r="BS48" i="64"/>
  <c r="BO48" i="64"/>
  <c r="AJ48" i="64"/>
  <c r="BQ48" i="64" s="1"/>
  <c r="AH48" i="64"/>
  <c r="BN48" i="64"/>
  <c r="BT36" i="64"/>
  <c r="BP36" i="64"/>
  <c r="BR36" i="64" s="1"/>
  <c r="BJ36" i="64"/>
  <c r="BL36" i="64"/>
  <c r="BS36" i="64"/>
  <c r="BO36" i="64"/>
  <c r="AJ36" i="64"/>
  <c r="BQ36" i="64" s="1"/>
  <c r="AH36" i="64"/>
  <c r="BN36" i="64"/>
  <c r="BL31" i="64"/>
  <c r="BN31" i="64"/>
  <c r="AH31" i="64"/>
  <c r="BT31" i="64"/>
  <c r="BP31" i="64"/>
  <c r="BR31" i="64" s="1"/>
  <c r="BJ31" i="64"/>
  <c r="AJ31" i="64"/>
  <c r="BQ31" i="64" s="1"/>
  <c r="BO31" i="64"/>
  <c r="BS31" i="64"/>
  <c r="BJ17" i="64"/>
  <c r="BN17" i="64"/>
  <c r="AH17" i="64"/>
  <c r="AJ17" i="64" s="1"/>
  <c r="BQ17" i="64" s="1"/>
  <c r="BL17" i="64"/>
  <c r="AH18" i="64"/>
  <c r="AJ18" i="64" s="1"/>
  <c r="BQ18" i="64" s="1"/>
  <c r="BL18" i="64"/>
  <c r="BN18" i="64"/>
  <c r="BJ18" i="64"/>
  <c r="BN11" i="64"/>
  <c r="BJ11" i="64"/>
  <c r="BL11" i="64"/>
  <c r="AH11" i="64"/>
  <c r="AJ11" i="64" s="1"/>
  <c r="BQ11" i="64" s="1"/>
  <c r="BL51" i="64"/>
  <c r="BN51" i="64"/>
  <c r="AH51" i="64"/>
  <c r="BT51" i="64"/>
  <c r="BP51" i="64"/>
  <c r="BR51" i="64" s="1"/>
  <c r="BJ51" i="64"/>
  <c r="BS51" i="64"/>
  <c r="AJ51" i="64"/>
  <c r="BQ51" i="64" s="1"/>
  <c r="BO51" i="64"/>
  <c r="BL39" i="64"/>
  <c r="BN39" i="64"/>
  <c r="AH39" i="64"/>
  <c r="BT39" i="64"/>
  <c r="BP39" i="64"/>
  <c r="BR39" i="64" s="1"/>
  <c r="BJ39" i="64"/>
  <c r="BO39" i="64"/>
  <c r="BS39" i="64"/>
  <c r="AJ39" i="64"/>
  <c r="BQ39" i="64" s="1"/>
  <c r="AH22" i="64"/>
  <c r="BS22" i="64"/>
  <c r="BO22" i="64"/>
  <c r="AJ22" i="64"/>
  <c r="BQ22" i="64" s="1"/>
  <c r="BL22" i="64"/>
  <c r="BN22" i="64"/>
  <c r="BP22" i="64"/>
  <c r="BR22" i="64" s="1"/>
  <c r="BJ22" i="64"/>
  <c r="BT22" i="64"/>
  <c r="BN30" i="64"/>
  <c r="AH30" i="64"/>
  <c r="BS30" i="64"/>
  <c r="BO30" i="64"/>
  <c r="AJ30" i="64"/>
  <c r="BQ30" i="64" s="1"/>
  <c r="BL30" i="64"/>
  <c r="BJ30" i="64"/>
  <c r="BP30" i="64"/>
  <c r="BR30" i="64" s="1"/>
  <c r="BT30" i="64"/>
  <c r="BN46" i="64"/>
  <c r="AH46" i="64"/>
  <c r="BS46" i="64"/>
  <c r="BO46" i="64"/>
  <c r="AJ46" i="64"/>
  <c r="BQ46" i="64" s="1"/>
  <c r="BL46" i="64"/>
  <c r="BJ46" i="64"/>
  <c r="BP46" i="64"/>
  <c r="BR46" i="64" s="1"/>
  <c r="BT46" i="64"/>
  <c r="BT40" i="64"/>
  <c r="BP40" i="64"/>
  <c r="BR40" i="64" s="1"/>
  <c r="BJ40" i="64"/>
  <c r="BL40" i="64"/>
  <c r="BS40" i="64"/>
  <c r="BO40" i="64"/>
  <c r="AJ40" i="64"/>
  <c r="BQ40" i="64" s="1"/>
  <c r="BN40" i="64"/>
  <c r="AH40" i="64"/>
  <c r="BJ13" i="64"/>
  <c r="BN13" i="64"/>
  <c r="AH13" i="64"/>
  <c r="AJ13" i="64" s="1"/>
  <c r="BQ13" i="64" s="1"/>
  <c r="BL13" i="64"/>
  <c r="BL15" i="64"/>
  <c r="BN15" i="64"/>
  <c r="AH15" i="64"/>
  <c r="AJ15" i="64" s="1"/>
  <c r="BQ15" i="64" s="1"/>
  <c r="BJ15" i="64"/>
  <c r="BN38" i="64"/>
  <c r="AH38" i="64"/>
  <c r="BS38" i="64"/>
  <c r="BO38" i="64"/>
  <c r="AJ38" i="64"/>
  <c r="BQ38" i="64" s="1"/>
  <c r="BL38" i="64"/>
  <c r="BP38" i="64"/>
  <c r="BR38" i="64" s="1"/>
  <c r="BT38" i="64"/>
  <c r="BJ38" i="64"/>
  <c r="BN50" i="64"/>
  <c r="AH50" i="64"/>
  <c r="BS50" i="64"/>
  <c r="BO50" i="64"/>
  <c r="AJ50" i="64"/>
  <c r="BQ50" i="64" s="1"/>
  <c r="BL50" i="64"/>
  <c r="BT50" i="64"/>
  <c r="BJ50" i="64"/>
  <c r="BP50" i="64"/>
  <c r="BR50" i="64" s="1"/>
  <c r="BL27" i="64"/>
  <c r="BN27" i="64"/>
  <c r="AH27" i="64"/>
  <c r="BT27" i="64"/>
  <c r="BP27" i="64"/>
  <c r="BR27" i="64" s="1"/>
  <c r="BJ27" i="64"/>
  <c r="AJ27" i="64"/>
  <c r="BQ27" i="64" s="1"/>
  <c r="BO27" i="64"/>
  <c r="BS27" i="64"/>
  <c r="BN9" i="64"/>
  <c r="AH9" i="64"/>
  <c r="AJ9" i="64" s="1"/>
  <c r="BQ9" i="64" s="1"/>
  <c r="BJ9" i="64"/>
  <c r="BL9" i="64"/>
  <c r="BL12" i="64"/>
  <c r="BJ12" i="64"/>
  <c r="AH12" i="64"/>
  <c r="AJ12" i="64" s="1"/>
  <c r="BQ12" i="64" s="1"/>
  <c r="BN12" i="64"/>
  <c r="BT32" i="64"/>
  <c r="BP32" i="64"/>
  <c r="BR32" i="64" s="1"/>
  <c r="BJ32" i="64"/>
  <c r="BL32" i="64"/>
  <c r="BS32" i="64"/>
  <c r="BO32" i="64"/>
  <c r="AJ32" i="64"/>
  <c r="BQ32" i="64" s="1"/>
  <c r="AH32" i="64"/>
  <c r="BN32" i="64"/>
  <c r="BT24" i="64"/>
  <c r="BJ24" i="64"/>
  <c r="BL24" i="64"/>
  <c r="BS24" i="64"/>
  <c r="BO24" i="64"/>
  <c r="AJ24" i="64"/>
  <c r="BQ24" i="64" s="1"/>
  <c r="BP24" i="64"/>
  <c r="BR24" i="64" s="1"/>
  <c r="BN24" i="64"/>
  <c r="AH24" i="64"/>
  <c r="BS41" i="64"/>
  <c r="BO41" i="64"/>
  <c r="AJ41" i="64"/>
  <c r="BQ41" i="64" s="1"/>
  <c r="BT41" i="64"/>
  <c r="BP41" i="64"/>
  <c r="BR41" i="64" s="1"/>
  <c r="BJ41" i="64"/>
  <c r="BN41" i="64"/>
  <c r="AH41" i="64"/>
  <c r="BL41" i="64"/>
  <c r="BT44" i="64"/>
  <c r="BP44" i="64"/>
  <c r="BR44" i="64" s="1"/>
  <c r="BJ44" i="64"/>
  <c r="BL44" i="64"/>
  <c r="BS44" i="64"/>
  <c r="BO44" i="64"/>
  <c r="AJ44" i="64"/>
  <c r="BQ44" i="64" s="1"/>
  <c r="AH44" i="64"/>
  <c r="BN44" i="64"/>
  <c r="BT52" i="64"/>
  <c r="BP52" i="64"/>
  <c r="BR52" i="64" s="1"/>
  <c r="BJ52" i="64"/>
  <c r="BL52" i="64"/>
  <c r="BS52" i="64"/>
  <c r="BO52" i="64"/>
  <c r="AJ52" i="64"/>
  <c r="BQ52" i="64" s="1"/>
  <c r="AH52" i="64"/>
  <c r="BN52" i="64"/>
  <c r="BN34" i="64"/>
  <c r="AH34" i="64"/>
  <c r="BS34" i="64"/>
  <c r="BO34" i="64"/>
  <c r="AJ34" i="64"/>
  <c r="BQ34" i="64" s="1"/>
  <c r="BL34" i="64"/>
  <c r="BT34" i="64"/>
  <c r="BJ34" i="64"/>
  <c r="BP34" i="64"/>
  <c r="BR34" i="64" s="1"/>
  <c r="BN19" i="64"/>
  <c r="AH19" i="64"/>
  <c r="BT19" i="64"/>
  <c r="BP19" i="64"/>
  <c r="BR19" i="64" s="1"/>
  <c r="BJ19" i="64"/>
  <c r="BL19" i="64"/>
  <c r="BS19" i="64"/>
  <c r="AJ19" i="64"/>
  <c r="BQ19" i="64" s="1"/>
  <c r="BO19" i="64"/>
  <c r="BS45" i="64"/>
  <c r="BO45" i="64"/>
  <c r="AJ45" i="64"/>
  <c r="BQ45" i="64" s="1"/>
  <c r="BT45" i="64"/>
  <c r="BP45" i="64"/>
  <c r="BR45" i="64" s="1"/>
  <c r="BJ45" i="64"/>
  <c r="BN45" i="64"/>
  <c r="AH45" i="64"/>
  <c r="BL45" i="64"/>
  <c r="BL10" i="64"/>
  <c r="BN10" i="64"/>
  <c r="AH10" i="64"/>
  <c r="AJ10" i="64" s="1"/>
  <c r="BQ10" i="64" s="1"/>
  <c r="BJ10" i="64"/>
  <c r="BN42" i="64"/>
  <c r="AH42" i="64"/>
  <c r="BS42" i="64"/>
  <c r="BO42" i="64"/>
  <c r="AJ42" i="64"/>
  <c r="BQ42" i="64" s="1"/>
  <c r="BL42" i="64"/>
  <c r="BJ42" i="64"/>
  <c r="BP42" i="64"/>
  <c r="BR42" i="64" s="1"/>
  <c r="BT42" i="64"/>
  <c r="BL47" i="64"/>
  <c r="BN47" i="64"/>
  <c r="AH47" i="64"/>
  <c r="BT47" i="64"/>
  <c r="BP47" i="64"/>
  <c r="BR47" i="64" s="1"/>
  <c r="BJ47" i="64"/>
  <c r="AJ47" i="64"/>
  <c r="BQ47" i="64" s="1"/>
  <c r="BO47" i="64"/>
  <c r="BS47" i="64"/>
  <c r="D9" i="63"/>
  <c r="D11" i="63"/>
  <c r="BX11" i="63"/>
  <c r="BX10" i="63"/>
  <c r="BX8" i="63"/>
  <c r="BX9" i="63"/>
  <c r="D8" i="63"/>
  <c r="D10" i="63"/>
  <c r="BX50" i="62"/>
  <c r="BX50" i="63"/>
  <c r="BX44" i="62"/>
  <c r="BX44" i="63"/>
  <c r="D38" i="62"/>
  <c r="D38" i="63"/>
  <c r="BX34" i="62"/>
  <c r="BX34" i="63"/>
  <c r="D28" i="62"/>
  <c r="D28" i="63"/>
  <c r="D22" i="62"/>
  <c r="D22" i="63"/>
  <c r="D18" i="62"/>
  <c r="D18" i="63"/>
  <c r="BX17" i="62"/>
  <c r="BX17" i="63"/>
  <c r="BN30" i="63"/>
  <c r="AH30" i="63"/>
  <c r="BS30" i="63"/>
  <c r="BO30" i="63"/>
  <c r="AJ30" i="63"/>
  <c r="BQ30" i="63" s="1"/>
  <c r="BT30" i="63"/>
  <c r="BP30" i="63"/>
  <c r="BR30" i="63" s="1"/>
  <c r="BJ30" i="63"/>
  <c r="BL30" i="63"/>
  <c r="BN46" i="63"/>
  <c r="AH46" i="63"/>
  <c r="BS46" i="63"/>
  <c r="BO46" i="63"/>
  <c r="AJ46" i="63"/>
  <c r="BQ46" i="63" s="1"/>
  <c r="BT46" i="63"/>
  <c r="BP46" i="63"/>
  <c r="BR46" i="63" s="1"/>
  <c r="BJ46" i="63"/>
  <c r="BL46" i="63"/>
  <c r="BT40" i="63"/>
  <c r="BP40" i="63"/>
  <c r="BR40" i="63" s="1"/>
  <c r="BJ40" i="63"/>
  <c r="BL40" i="63"/>
  <c r="BN40" i="63"/>
  <c r="AH40" i="63"/>
  <c r="BS40" i="63"/>
  <c r="BO40" i="63"/>
  <c r="AJ40" i="63"/>
  <c r="BQ40" i="63" s="1"/>
  <c r="BL15" i="63"/>
  <c r="BN15" i="63"/>
  <c r="AH15" i="63"/>
  <c r="AJ15" i="63" s="1"/>
  <c r="BQ15" i="63" s="1"/>
  <c r="BJ15" i="63"/>
  <c r="BN38" i="63"/>
  <c r="AH38" i="63"/>
  <c r="BS38" i="63"/>
  <c r="BO38" i="63"/>
  <c r="AJ38" i="63"/>
  <c r="BQ38" i="63" s="1"/>
  <c r="BT38" i="63"/>
  <c r="BP38" i="63"/>
  <c r="BR38" i="63" s="1"/>
  <c r="BJ38" i="63"/>
  <c r="BL38" i="63"/>
  <c r="BS37" i="63"/>
  <c r="BO37" i="63"/>
  <c r="AJ37" i="63"/>
  <c r="BQ37" i="63" s="1"/>
  <c r="BT37" i="63"/>
  <c r="BP37" i="63"/>
  <c r="BR37" i="63" s="1"/>
  <c r="BJ37" i="63"/>
  <c r="BL37" i="63"/>
  <c r="BN37" i="63"/>
  <c r="AH37" i="63"/>
  <c r="BN50" i="63"/>
  <c r="AH50" i="63"/>
  <c r="BS50" i="63"/>
  <c r="BO50" i="63"/>
  <c r="AJ50" i="63"/>
  <c r="BQ50" i="63" s="1"/>
  <c r="BT50" i="63"/>
  <c r="BP50" i="63"/>
  <c r="BR50" i="63" s="1"/>
  <c r="BJ50" i="63"/>
  <c r="BL50" i="63"/>
  <c r="BL35" i="63"/>
  <c r="BN35" i="63"/>
  <c r="AH35" i="63"/>
  <c r="BS35" i="63"/>
  <c r="BO35" i="63"/>
  <c r="AJ35" i="63"/>
  <c r="BQ35" i="63" s="1"/>
  <c r="BP35" i="63"/>
  <c r="BR35" i="63" s="1"/>
  <c r="BJ35" i="63"/>
  <c r="BT35" i="63"/>
  <c r="BX51" i="62"/>
  <c r="BX51" i="63"/>
  <c r="BX49" i="62"/>
  <c r="BX49" i="63"/>
  <c r="BX47" i="62"/>
  <c r="BX47" i="63"/>
  <c r="BX45" i="62"/>
  <c r="BX45" i="63"/>
  <c r="BX43" i="62"/>
  <c r="BX43" i="63"/>
  <c r="BX41" i="62"/>
  <c r="BX41" i="63"/>
  <c r="BX39" i="62"/>
  <c r="BX39" i="63"/>
  <c r="BX35" i="62"/>
  <c r="BX35" i="63"/>
  <c r="BX31" i="62"/>
  <c r="BX31" i="63"/>
  <c r="BX27" i="62"/>
  <c r="BX27" i="63"/>
  <c r="BX23" i="62"/>
  <c r="BX23" i="63"/>
  <c r="BX19" i="62"/>
  <c r="BX19" i="63"/>
  <c r="BX15" i="62"/>
  <c r="BX15" i="63"/>
  <c r="BT28" i="63"/>
  <c r="BP28" i="63"/>
  <c r="BR28" i="63" s="1"/>
  <c r="BJ28" i="63"/>
  <c r="BL28" i="63"/>
  <c r="BN28" i="63"/>
  <c r="AH28" i="63"/>
  <c r="BO28" i="63"/>
  <c r="BS28" i="63"/>
  <c r="AJ28" i="63"/>
  <c r="BQ28" i="63" s="1"/>
  <c r="BS29" i="63"/>
  <c r="BO29" i="63"/>
  <c r="AJ29" i="63"/>
  <c r="BQ29" i="63" s="1"/>
  <c r="BT29" i="63"/>
  <c r="BP29" i="63"/>
  <c r="BR29" i="63" s="1"/>
  <c r="BJ29" i="63"/>
  <c r="BL29" i="63"/>
  <c r="BN29" i="63"/>
  <c r="AH29" i="63"/>
  <c r="BT20" i="63"/>
  <c r="BP20" i="63"/>
  <c r="BR20" i="63" s="1"/>
  <c r="BJ20" i="63"/>
  <c r="BL20" i="63"/>
  <c r="BN20" i="63"/>
  <c r="AH20" i="63"/>
  <c r="BO20" i="63"/>
  <c r="BS20" i="63"/>
  <c r="AJ20" i="63"/>
  <c r="BQ20" i="63" s="1"/>
  <c r="BS25" i="63"/>
  <c r="BO25" i="63"/>
  <c r="AJ25" i="63"/>
  <c r="BQ25" i="63" s="1"/>
  <c r="BT25" i="63"/>
  <c r="BP25" i="63"/>
  <c r="BR25" i="63" s="1"/>
  <c r="BJ25" i="63"/>
  <c r="BL25" i="63"/>
  <c r="AH25" i="63"/>
  <c r="BN25" i="63"/>
  <c r="BS33" i="63"/>
  <c r="BO33" i="63"/>
  <c r="AJ33" i="63"/>
  <c r="BQ33" i="63" s="1"/>
  <c r="BT33" i="63"/>
  <c r="BP33" i="63"/>
  <c r="BR33" i="63" s="1"/>
  <c r="BJ33" i="63"/>
  <c r="BL33" i="63"/>
  <c r="AH33" i="63"/>
  <c r="BN33" i="63"/>
  <c r="BS49" i="63"/>
  <c r="BO49" i="63"/>
  <c r="AJ49" i="63"/>
  <c r="BQ49" i="63" s="1"/>
  <c r="BT49" i="63"/>
  <c r="BP49" i="63"/>
  <c r="BR49" i="63" s="1"/>
  <c r="BJ49" i="63"/>
  <c r="BL49" i="63"/>
  <c r="BN49" i="63"/>
  <c r="AH49" i="63"/>
  <c r="BL23" i="63"/>
  <c r="BN23" i="63"/>
  <c r="AH23" i="63"/>
  <c r="BS23" i="63"/>
  <c r="BO23" i="63"/>
  <c r="AJ23" i="63"/>
  <c r="BQ23" i="63" s="1"/>
  <c r="BJ23" i="63"/>
  <c r="BT23" i="63"/>
  <c r="BP23" i="63"/>
  <c r="BR23" i="63" s="1"/>
  <c r="BS21" i="63"/>
  <c r="BO21" i="63"/>
  <c r="AJ21" i="63"/>
  <c r="BQ21" i="63" s="1"/>
  <c r="BT21" i="63"/>
  <c r="BP21" i="63"/>
  <c r="BR21" i="63" s="1"/>
  <c r="BJ21" i="63"/>
  <c r="BL21" i="63"/>
  <c r="BN21" i="63"/>
  <c r="AH21" i="63"/>
  <c r="BN14" i="63"/>
  <c r="AH14" i="63"/>
  <c r="AJ14" i="63" s="1"/>
  <c r="BQ14" i="63" s="1"/>
  <c r="BJ14" i="63"/>
  <c r="BL14" i="63"/>
  <c r="BX48" i="62"/>
  <c r="BX48" i="63"/>
  <c r="BX42" i="62"/>
  <c r="BX42" i="63"/>
  <c r="D26" i="62"/>
  <c r="D26" i="63"/>
  <c r="D16" i="62"/>
  <c r="D16" i="63"/>
  <c r="BX33" i="62"/>
  <c r="BX33" i="63"/>
  <c r="BJ13" i="63"/>
  <c r="BL13" i="63"/>
  <c r="BN13" i="63"/>
  <c r="AH13" i="63"/>
  <c r="AJ13" i="63" s="1"/>
  <c r="BQ13" i="63" s="1"/>
  <c r="D36" i="62"/>
  <c r="D36" i="63"/>
  <c r="D32" i="62"/>
  <c r="D32" i="63"/>
  <c r="BX28" i="62"/>
  <c r="BX28" i="63"/>
  <c r="BX24" i="62"/>
  <c r="BX24" i="63"/>
  <c r="D20" i="62"/>
  <c r="D20" i="63"/>
  <c r="BX16" i="62"/>
  <c r="BX16" i="63"/>
  <c r="BX12" i="62"/>
  <c r="BX12" i="63"/>
  <c r="BL43" i="63"/>
  <c r="BN43" i="63"/>
  <c r="AH43" i="63"/>
  <c r="BS43" i="63"/>
  <c r="BO43" i="63"/>
  <c r="AJ43" i="63"/>
  <c r="BQ43" i="63" s="1"/>
  <c r="BT43" i="63"/>
  <c r="BP43" i="63"/>
  <c r="BR43" i="63" s="1"/>
  <c r="BJ43" i="63"/>
  <c r="BN26" i="63"/>
  <c r="AH26" i="63"/>
  <c r="BS26" i="63"/>
  <c r="BO26" i="63"/>
  <c r="AJ26" i="63"/>
  <c r="BQ26" i="63" s="1"/>
  <c r="BT26" i="63"/>
  <c r="BP26" i="63"/>
  <c r="BR26" i="63" s="1"/>
  <c r="BJ26" i="63"/>
  <c r="BL26" i="63"/>
  <c r="BJ16" i="63"/>
  <c r="BL16" i="63"/>
  <c r="BN16" i="63"/>
  <c r="AH16" i="63"/>
  <c r="AJ16" i="63" s="1"/>
  <c r="BQ16" i="63" s="1"/>
  <c r="BJ8" i="63"/>
  <c r="BN8" i="63"/>
  <c r="AH8" i="63"/>
  <c r="AJ8" i="63" s="1"/>
  <c r="BQ8" i="63" s="1"/>
  <c r="BL8" i="63"/>
  <c r="BT48" i="63"/>
  <c r="BP48" i="63"/>
  <c r="BR48" i="63" s="1"/>
  <c r="BJ48" i="63"/>
  <c r="BL48" i="63"/>
  <c r="BN48" i="63"/>
  <c r="AH48" i="63"/>
  <c r="BS48" i="63"/>
  <c r="BO48" i="63"/>
  <c r="AJ48" i="63"/>
  <c r="BQ48" i="63" s="1"/>
  <c r="BT36" i="63"/>
  <c r="BP36" i="63"/>
  <c r="BR36" i="63" s="1"/>
  <c r="BJ36" i="63"/>
  <c r="BL36" i="63"/>
  <c r="BN36" i="63"/>
  <c r="AH36" i="63"/>
  <c r="BO36" i="63"/>
  <c r="AJ36" i="63"/>
  <c r="BQ36" i="63" s="1"/>
  <c r="BS36" i="63"/>
  <c r="BL31" i="63"/>
  <c r="BN31" i="63"/>
  <c r="AH31" i="63"/>
  <c r="BS31" i="63"/>
  <c r="BO31" i="63"/>
  <c r="AJ31" i="63"/>
  <c r="BQ31" i="63" s="1"/>
  <c r="BT31" i="63"/>
  <c r="BJ31" i="63"/>
  <c r="BP31" i="63"/>
  <c r="BR31" i="63" s="1"/>
  <c r="BJ17" i="63"/>
  <c r="BL17" i="63"/>
  <c r="AH17" i="63"/>
  <c r="AJ17" i="63" s="1"/>
  <c r="BQ17" i="63" s="1"/>
  <c r="BN17" i="63"/>
  <c r="BN18" i="63"/>
  <c r="AH18" i="63"/>
  <c r="AJ18" i="63" s="1"/>
  <c r="BQ18" i="63" s="1"/>
  <c r="BJ18" i="63"/>
  <c r="BL18" i="63"/>
  <c r="BL11" i="63"/>
  <c r="BN11" i="63"/>
  <c r="AH11" i="63"/>
  <c r="AJ11" i="63" s="1"/>
  <c r="BQ11" i="63" s="1"/>
  <c r="BJ11" i="63"/>
  <c r="BL51" i="63"/>
  <c r="BN51" i="63"/>
  <c r="AH51" i="63"/>
  <c r="BS51" i="63"/>
  <c r="BO51" i="63"/>
  <c r="AJ51" i="63"/>
  <c r="BQ51" i="63" s="1"/>
  <c r="BT51" i="63"/>
  <c r="BP51" i="63"/>
  <c r="BR51" i="63" s="1"/>
  <c r="BJ51" i="63"/>
  <c r="BL39" i="63"/>
  <c r="BN39" i="63"/>
  <c r="AH39" i="63"/>
  <c r="BS39" i="63"/>
  <c r="BO39" i="63"/>
  <c r="AJ39" i="63"/>
  <c r="BQ39" i="63" s="1"/>
  <c r="BT39" i="63"/>
  <c r="BP39" i="63"/>
  <c r="BR39" i="63" s="1"/>
  <c r="BJ39" i="63"/>
  <c r="BN22" i="63"/>
  <c r="AH22" i="63"/>
  <c r="BS22" i="63"/>
  <c r="BO22" i="63"/>
  <c r="AJ22" i="63"/>
  <c r="BQ22" i="63" s="1"/>
  <c r="BT22" i="63"/>
  <c r="BP22" i="63"/>
  <c r="BR22" i="63" s="1"/>
  <c r="BJ22" i="63"/>
  <c r="BL22" i="63"/>
  <c r="D52" i="62"/>
  <c r="D52" i="63"/>
  <c r="D46" i="62"/>
  <c r="D46" i="63"/>
  <c r="D40" i="62"/>
  <c r="D40" i="63"/>
  <c r="BX30" i="62"/>
  <c r="BX30" i="63"/>
  <c r="D14" i="62"/>
  <c r="D14" i="63"/>
  <c r="BX37" i="62"/>
  <c r="BX37" i="63"/>
  <c r="BX29" i="62"/>
  <c r="BX29" i="63"/>
  <c r="BX25" i="62"/>
  <c r="BX25" i="63"/>
  <c r="BX21" i="62"/>
  <c r="BX21" i="63"/>
  <c r="BX13" i="62"/>
  <c r="BX13" i="63"/>
  <c r="BX52" i="62"/>
  <c r="BX52" i="63"/>
  <c r="D50" i="62"/>
  <c r="D50" i="63"/>
  <c r="D48" i="62"/>
  <c r="D48" i="63"/>
  <c r="BX46" i="62"/>
  <c r="BX46" i="63"/>
  <c r="D44" i="62"/>
  <c r="D44" i="63"/>
  <c r="D42" i="62"/>
  <c r="D42" i="63"/>
  <c r="BX40" i="62"/>
  <c r="BX40" i="63"/>
  <c r="BX38" i="62"/>
  <c r="BX38" i="63"/>
  <c r="BX36" i="62"/>
  <c r="BX36" i="63"/>
  <c r="D34" i="62"/>
  <c r="D34" i="63"/>
  <c r="BX32" i="62"/>
  <c r="BX32" i="63"/>
  <c r="D30" i="62"/>
  <c r="D30" i="63"/>
  <c r="BX26" i="62"/>
  <c r="BX26" i="63"/>
  <c r="D24" i="62"/>
  <c r="D24" i="63"/>
  <c r="BX22" i="62"/>
  <c r="BX22" i="63"/>
  <c r="BX20" i="62"/>
  <c r="BX20" i="63"/>
  <c r="BX18" i="62"/>
  <c r="BX18" i="63"/>
  <c r="BX14" i="62"/>
  <c r="BX14" i="63"/>
  <c r="D12" i="62"/>
  <c r="D12" i="63"/>
  <c r="D51" i="62"/>
  <c r="D51" i="63"/>
  <c r="D49" i="62"/>
  <c r="D49" i="63"/>
  <c r="D47" i="62"/>
  <c r="D47" i="63"/>
  <c r="D45" i="62"/>
  <c r="D45" i="63"/>
  <c r="D43" i="62"/>
  <c r="D43" i="63"/>
  <c r="D41" i="62"/>
  <c r="D41" i="63"/>
  <c r="D39" i="62"/>
  <c r="D39" i="63"/>
  <c r="D37" i="62"/>
  <c r="D37" i="63"/>
  <c r="D35" i="62"/>
  <c r="D35" i="63"/>
  <c r="D33" i="62"/>
  <c r="D33" i="63"/>
  <c r="D31" i="62"/>
  <c r="D31" i="63"/>
  <c r="D29" i="62"/>
  <c r="D29" i="63"/>
  <c r="D27" i="62"/>
  <c r="D27" i="63"/>
  <c r="D25" i="62"/>
  <c r="D25" i="63"/>
  <c r="D23" i="62"/>
  <c r="D23" i="63"/>
  <c r="D21" i="62"/>
  <c r="D21" i="63"/>
  <c r="D19" i="62"/>
  <c r="D19" i="63"/>
  <c r="D17" i="62"/>
  <c r="D17" i="63"/>
  <c r="D15" i="62"/>
  <c r="D15" i="63"/>
  <c r="D13" i="62"/>
  <c r="D13" i="63"/>
  <c r="BL27" i="63"/>
  <c r="BN27" i="63"/>
  <c r="AH27" i="63"/>
  <c r="BS27" i="63"/>
  <c r="BO27" i="63"/>
  <c r="AJ27" i="63"/>
  <c r="BQ27" i="63" s="1"/>
  <c r="BP27" i="63"/>
  <c r="BR27" i="63" s="1"/>
  <c r="BT27" i="63"/>
  <c r="BJ27" i="63"/>
  <c r="BL9" i="63"/>
  <c r="AH9" i="63"/>
  <c r="AJ9" i="63" s="1"/>
  <c r="BQ9" i="63" s="1"/>
  <c r="BJ9" i="63"/>
  <c r="BN9" i="63"/>
  <c r="BJ12" i="63"/>
  <c r="BL12" i="63"/>
  <c r="BN12" i="63"/>
  <c r="AH12" i="63"/>
  <c r="AJ12" i="63" s="1"/>
  <c r="BQ12" i="63" s="1"/>
  <c r="BT32" i="63"/>
  <c r="BP32" i="63"/>
  <c r="BR32" i="63" s="1"/>
  <c r="BJ32" i="63"/>
  <c r="BL32" i="63"/>
  <c r="BN32" i="63"/>
  <c r="AH32" i="63"/>
  <c r="BS32" i="63"/>
  <c r="AJ32" i="63"/>
  <c r="BQ32" i="63" s="1"/>
  <c r="BO32" i="63"/>
  <c r="BT24" i="63"/>
  <c r="BP24" i="63"/>
  <c r="BR24" i="63" s="1"/>
  <c r="BJ24" i="63"/>
  <c r="BL24" i="63"/>
  <c r="BN24" i="63"/>
  <c r="AH24" i="63"/>
  <c r="AJ24" i="63"/>
  <c r="BQ24" i="63" s="1"/>
  <c r="BS24" i="63"/>
  <c r="BO24" i="63"/>
  <c r="BS41" i="63"/>
  <c r="BO41" i="63"/>
  <c r="AJ41" i="63"/>
  <c r="BQ41" i="63" s="1"/>
  <c r="BT41" i="63"/>
  <c r="BP41" i="63"/>
  <c r="BR41" i="63" s="1"/>
  <c r="BJ41" i="63"/>
  <c r="BL41" i="63"/>
  <c r="BN41" i="63"/>
  <c r="AH41" i="63"/>
  <c r="BT44" i="63"/>
  <c r="BP44" i="63"/>
  <c r="BR44" i="63" s="1"/>
  <c r="BJ44" i="63"/>
  <c r="BL44" i="63"/>
  <c r="BN44" i="63"/>
  <c r="AH44" i="63"/>
  <c r="BS44" i="63"/>
  <c r="BO44" i="63"/>
  <c r="AJ44" i="63"/>
  <c r="BQ44" i="63" s="1"/>
  <c r="BT52" i="63"/>
  <c r="BP52" i="63"/>
  <c r="BR52" i="63" s="1"/>
  <c r="BJ52" i="63"/>
  <c r="BL52" i="63"/>
  <c r="BN52" i="63"/>
  <c r="AH52" i="63"/>
  <c r="BS52" i="63"/>
  <c r="BO52" i="63"/>
  <c r="AJ52" i="63"/>
  <c r="BQ52" i="63" s="1"/>
  <c r="BN34" i="63"/>
  <c r="AH34" i="63"/>
  <c r="BS34" i="63"/>
  <c r="BO34" i="63"/>
  <c r="AJ34" i="63"/>
  <c r="BQ34" i="63" s="1"/>
  <c r="BT34" i="63"/>
  <c r="BP34" i="63"/>
  <c r="BR34" i="63" s="1"/>
  <c r="BJ34" i="63"/>
  <c r="BL34" i="63"/>
  <c r="BL19" i="63"/>
  <c r="BN19" i="63"/>
  <c r="AH19" i="63"/>
  <c r="BS19" i="63"/>
  <c r="BO19" i="63"/>
  <c r="AJ19" i="63"/>
  <c r="BQ19" i="63" s="1"/>
  <c r="BP19" i="63"/>
  <c r="BR19" i="63" s="1"/>
  <c r="BJ19" i="63"/>
  <c r="BT19" i="63"/>
  <c r="BS45" i="63"/>
  <c r="BO45" i="63"/>
  <c r="AJ45" i="63"/>
  <c r="BQ45" i="63" s="1"/>
  <c r="BT45" i="63"/>
  <c r="BP45" i="63"/>
  <c r="BR45" i="63" s="1"/>
  <c r="BJ45" i="63"/>
  <c r="BL45" i="63"/>
  <c r="BN45" i="63"/>
  <c r="AH45" i="63"/>
  <c r="BN10" i="63"/>
  <c r="AH10" i="63"/>
  <c r="AJ10" i="63" s="1"/>
  <c r="BQ10" i="63" s="1"/>
  <c r="BJ10" i="63"/>
  <c r="BL10" i="63"/>
  <c r="BN42" i="63"/>
  <c r="AH42" i="63"/>
  <c r="BS42" i="63"/>
  <c r="BO42" i="63"/>
  <c r="AJ42" i="63"/>
  <c r="BQ42" i="63" s="1"/>
  <c r="BT42" i="63"/>
  <c r="BP42" i="63"/>
  <c r="BR42" i="63" s="1"/>
  <c r="BJ42" i="63"/>
  <c r="BL42" i="63"/>
  <c r="BL47" i="63"/>
  <c r="BN47" i="63"/>
  <c r="AH47" i="63"/>
  <c r="BS47" i="63"/>
  <c r="BO47" i="63"/>
  <c r="AJ47" i="63"/>
  <c r="BQ47" i="63" s="1"/>
  <c r="BT47" i="63"/>
  <c r="BP47" i="63"/>
  <c r="BR47" i="63" s="1"/>
  <c r="BJ47" i="63"/>
  <c r="D9" i="62"/>
  <c r="D11" i="62"/>
  <c r="BX11" i="62"/>
  <c r="BX10" i="62"/>
  <c r="BX8" i="62"/>
  <c r="BX9" i="62"/>
  <c r="D8" i="62"/>
  <c r="D10" i="62"/>
  <c r="BN30" i="62"/>
  <c r="AH30" i="62"/>
  <c r="BS30" i="62"/>
  <c r="BO30" i="62"/>
  <c r="AJ30" i="62"/>
  <c r="BQ30" i="62" s="1"/>
  <c r="BT30" i="62"/>
  <c r="BP30" i="62"/>
  <c r="BR30" i="62" s="1"/>
  <c r="BJ30" i="62"/>
  <c r="BL30" i="62"/>
  <c r="BN46" i="62"/>
  <c r="AH46" i="62"/>
  <c r="BS46" i="62"/>
  <c r="BO46" i="62"/>
  <c r="AJ46" i="62"/>
  <c r="BQ46" i="62" s="1"/>
  <c r="BT46" i="62"/>
  <c r="BP46" i="62"/>
  <c r="BR46" i="62" s="1"/>
  <c r="BJ46" i="62"/>
  <c r="BL46" i="62"/>
  <c r="BT40" i="62"/>
  <c r="BP40" i="62"/>
  <c r="BR40" i="62" s="1"/>
  <c r="BJ40" i="62"/>
  <c r="BL40" i="62"/>
  <c r="BN40" i="62"/>
  <c r="AH40" i="62"/>
  <c r="BS40" i="62"/>
  <c r="BO40" i="62"/>
  <c r="AJ40" i="62"/>
  <c r="BQ40" i="62" s="1"/>
  <c r="BJ13" i="62"/>
  <c r="BL13" i="62"/>
  <c r="BN13" i="62"/>
  <c r="AH13" i="62"/>
  <c r="AJ13" i="62" s="1"/>
  <c r="BQ13" i="62" s="1"/>
  <c r="BN15" i="62"/>
  <c r="AH15" i="62"/>
  <c r="AJ15" i="62" s="1"/>
  <c r="BQ15" i="62" s="1"/>
  <c r="BJ15" i="62"/>
  <c r="BL15" i="62"/>
  <c r="BN38" i="62"/>
  <c r="AH38" i="62"/>
  <c r="BS38" i="62"/>
  <c r="BO38" i="62"/>
  <c r="AJ38" i="62"/>
  <c r="BQ38" i="62" s="1"/>
  <c r="BT38" i="62"/>
  <c r="BP38" i="62"/>
  <c r="BR38" i="62" s="1"/>
  <c r="BJ38" i="62"/>
  <c r="BL38" i="62"/>
  <c r="BS37" i="62"/>
  <c r="BO37" i="62"/>
  <c r="AJ37" i="62"/>
  <c r="BQ37" i="62" s="1"/>
  <c r="BT37" i="62"/>
  <c r="BP37" i="62"/>
  <c r="BR37" i="62" s="1"/>
  <c r="BJ37" i="62"/>
  <c r="BL37" i="62"/>
  <c r="BN37" i="62"/>
  <c r="AH37" i="62"/>
  <c r="BN50" i="62"/>
  <c r="AH50" i="62"/>
  <c r="BS50" i="62"/>
  <c r="BO50" i="62"/>
  <c r="AJ50" i="62"/>
  <c r="BQ50" i="62" s="1"/>
  <c r="BT50" i="62"/>
  <c r="BP50" i="62"/>
  <c r="BR50" i="62" s="1"/>
  <c r="BJ50" i="62"/>
  <c r="BL50" i="62"/>
  <c r="BL35" i="62"/>
  <c r="BN35" i="62"/>
  <c r="AH35" i="62"/>
  <c r="BS35" i="62"/>
  <c r="BO35" i="62"/>
  <c r="AJ35" i="62"/>
  <c r="BQ35" i="62" s="1"/>
  <c r="BT35" i="62"/>
  <c r="BP35" i="62"/>
  <c r="BR35" i="62" s="1"/>
  <c r="BJ35" i="62"/>
  <c r="BT28" i="62"/>
  <c r="BP28" i="62"/>
  <c r="BR28" i="62" s="1"/>
  <c r="BJ28" i="62"/>
  <c r="BL28" i="62"/>
  <c r="BN28" i="62"/>
  <c r="AH28" i="62"/>
  <c r="BS28" i="62"/>
  <c r="BO28" i="62"/>
  <c r="AJ28" i="62"/>
  <c r="BQ28" i="62" s="1"/>
  <c r="BS29" i="62"/>
  <c r="BO29" i="62"/>
  <c r="AJ29" i="62"/>
  <c r="BQ29" i="62" s="1"/>
  <c r="BT29" i="62"/>
  <c r="BP29" i="62"/>
  <c r="BR29" i="62" s="1"/>
  <c r="BJ29" i="62"/>
  <c r="BL29" i="62"/>
  <c r="BN29" i="62"/>
  <c r="AH29" i="62"/>
  <c r="BL20" i="62"/>
  <c r="BN20" i="62"/>
  <c r="AH20" i="62"/>
  <c r="BS20" i="62"/>
  <c r="BO20" i="62"/>
  <c r="AJ20" i="62"/>
  <c r="BQ20" i="62" s="1"/>
  <c r="BT20" i="62"/>
  <c r="BP20" i="62"/>
  <c r="BR20" i="62" s="1"/>
  <c r="BJ20" i="62"/>
  <c r="BS25" i="62"/>
  <c r="BO25" i="62"/>
  <c r="AJ25" i="62"/>
  <c r="BQ25" i="62" s="1"/>
  <c r="BT25" i="62"/>
  <c r="BP25" i="62"/>
  <c r="BR25" i="62" s="1"/>
  <c r="BJ25" i="62"/>
  <c r="BL25" i="62"/>
  <c r="BN25" i="62"/>
  <c r="AH25" i="62"/>
  <c r="BS33" i="62"/>
  <c r="BO33" i="62"/>
  <c r="AJ33" i="62"/>
  <c r="BQ33" i="62" s="1"/>
  <c r="BT33" i="62"/>
  <c r="BP33" i="62"/>
  <c r="BR33" i="62" s="1"/>
  <c r="BJ33" i="62"/>
  <c r="BL33" i="62"/>
  <c r="BN33" i="62"/>
  <c r="AH33" i="62"/>
  <c r="BS49" i="62"/>
  <c r="BO49" i="62"/>
  <c r="AJ49" i="62"/>
  <c r="BQ49" i="62" s="1"/>
  <c r="BT49" i="62"/>
  <c r="BP49" i="62"/>
  <c r="BR49" i="62" s="1"/>
  <c r="BJ49" i="62"/>
  <c r="BL49" i="62"/>
  <c r="BN49" i="62"/>
  <c r="AH49" i="62"/>
  <c r="BL23" i="62"/>
  <c r="BN23" i="62"/>
  <c r="AH23" i="62"/>
  <c r="BS23" i="62"/>
  <c r="BO23" i="62"/>
  <c r="AJ23" i="62"/>
  <c r="BQ23" i="62" s="1"/>
  <c r="BT23" i="62"/>
  <c r="BP23" i="62"/>
  <c r="BR23" i="62" s="1"/>
  <c r="BJ23" i="62"/>
  <c r="BT21" i="62"/>
  <c r="BP21" i="62"/>
  <c r="BR21" i="62" s="1"/>
  <c r="BJ21" i="62"/>
  <c r="BL21" i="62"/>
  <c r="BN21" i="62"/>
  <c r="AH21" i="62"/>
  <c r="BS21" i="62"/>
  <c r="BO21" i="62"/>
  <c r="AJ21" i="62"/>
  <c r="BQ21" i="62" s="1"/>
  <c r="AH14" i="62"/>
  <c r="AJ14" i="62" s="1"/>
  <c r="BQ14" i="62" s="1"/>
  <c r="BJ14" i="62"/>
  <c r="BL14" i="62"/>
  <c r="BN14" i="62"/>
  <c r="BL43" i="62"/>
  <c r="BN43" i="62"/>
  <c r="AH43" i="62"/>
  <c r="BS43" i="62"/>
  <c r="BO43" i="62"/>
  <c r="AJ43" i="62"/>
  <c r="BQ43" i="62" s="1"/>
  <c r="BT43" i="62"/>
  <c r="BP43" i="62"/>
  <c r="BR43" i="62" s="1"/>
  <c r="BJ43" i="62"/>
  <c r="BN26" i="62"/>
  <c r="AH26" i="62"/>
  <c r="BS26" i="62"/>
  <c r="BO26" i="62"/>
  <c r="AJ26" i="62"/>
  <c r="BQ26" i="62" s="1"/>
  <c r="BT26" i="62"/>
  <c r="BP26" i="62"/>
  <c r="BR26" i="62" s="1"/>
  <c r="BJ26" i="62"/>
  <c r="BL26" i="62"/>
  <c r="BL16" i="62"/>
  <c r="BN16" i="62"/>
  <c r="AH16" i="62"/>
  <c r="AJ16" i="62" s="1"/>
  <c r="BQ16" i="62" s="1"/>
  <c r="BJ16" i="62"/>
  <c r="BJ8" i="62"/>
  <c r="BL8" i="62"/>
  <c r="AH8" i="62"/>
  <c r="AJ8" i="62" s="1"/>
  <c r="BQ8" i="62" s="1"/>
  <c r="BN8" i="62"/>
  <c r="BT48" i="62"/>
  <c r="BP48" i="62"/>
  <c r="BR48" i="62" s="1"/>
  <c r="BJ48" i="62"/>
  <c r="BL48" i="62"/>
  <c r="BN48" i="62"/>
  <c r="AH48" i="62"/>
  <c r="BS48" i="62"/>
  <c r="BO48" i="62"/>
  <c r="AJ48" i="62"/>
  <c r="BQ48" i="62" s="1"/>
  <c r="BT36" i="62"/>
  <c r="BP36" i="62"/>
  <c r="BR36" i="62" s="1"/>
  <c r="BJ36" i="62"/>
  <c r="BL36" i="62"/>
  <c r="BN36" i="62"/>
  <c r="AH36" i="62"/>
  <c r="BS36" i="62"/>
  <c r="BO36" i="62"/>
  <c r="AJ36" i="62"/>
  <c r="BQ36" i="62" s="1"/>
  <c r="BL31" i="62"/>
  <c r="BN31" i="62"/>
  <c r="AH31" i="62"/>
  <c r="BS31" i="62"/>
  <c r="BO31" i="62"/>
  <c r="AJ31" i="62"/>
  <c r="BQ31" i="62" s="1"/>
  <c r="BT31" i="62"/>
  <c r="BP31" i="62"/>
  <c r="BR31" i="62" s="1"/>
  <c r="BJ31" i="62"/>
  <c r="BJ17" i="62"/>
  <c r="BL17" i="62"/>
  <c r="BN17" i="62"/>
  <c r="AH17" i="62"/>
  <c r="AJ17" i="62" s="1"/>
  <c r="BQ17" i="62" s="1"/>
  <c r="BJ18" i="62"/>
  <c r="BL18" i="62"/>
  <c r="BN18" i="62"/>
  <c r="AH18" i="62"/>
  <c r="AJ18" i="62" s="1"/>
  <c r="BQ18" i="62" s="1"/>
  <c r="AH11" i="62"/>
  <c r="AJ11" i="62" s="1"/>
  <c r="BQ11" i="62" s="1"/>
  <c r="BJ11" i="62"/>
  <c r="BL11" i="62"/>
  <c r="BN11" i="62"/>
  <c r="BL51" i="62"/>
  <c r="BN51" i="62"/>
  <c r="AH51" i="62"/>
  <c r="BS51" i="62"/>
  <c r="BO51" i="62"/>
  <c r="AJ51" i="62"/>
  <c r="BQ51" i="62" s="1"/>
  <c r="BT51" i="62"/>
  <c r="BP51" i="62"/>
  <c r="BR51" i="62" s="1"/>
  <c r="BJ51" i="62"/>
  <c r="BL39" i="62"/>
  <c r="BN39" i="62"/>
  <c r="AH39" i="62"/>
  <c r="BS39" i="62"/>
  <c r="BO39" i="62"/>
  <c r="AJ39" i="62"/>
  <c r="BQ39" i="62" s="1"/>
  <c r="BT39" i="62"/>
  <c r="BP39" i="62"/>
  <c r="BR39" i="62" s="1"/>
  <c r="BJ39" i="62"/>
  <c r="BN22" i="62"/>
  <c r="BS22" i="62"/>
  <c r="BO22" i="62"/>
  <c r="AJ22" i="62"/>
  <c r="BQ22" i="62" s="1"/>
  <c r="BT22" i="62"/>
  <c r="BP22" i="62"/>
  <c r="BR22" i="62" s="1"/>
  <c r="BJ22" i="62"/>
  <c r="BL22" i="62"/>
  <c r="AH22" i="62"/>
  <c r="BL27" i="62"/>
  <c r="BN27" i="62"/>
  <c r="AH27" i="62"/>
  <c r="BS27" i="62"/>
  <c r="BO27" i="62"/>
  <c r="AJ27" i="62"/>
  <c r="BQ27" i="62" s="1"/>
  <c r="BT27" i="62"/>
  <c r="BP27" i="62"/>
  <c r="BR27" i="62" s="1"/>
  <c r="BJ27" i="62"/>
  <c r="BN9" i="62"/>
  <c r="AH9" i="62"/>
  <c r="AJ9" i="62" s="1"/>
  <c r="BQ9" i="62" s="1"/>
  <c r="BJ9" i="62"/>
  <c r="BL9" i="62"/>
  <c r="BN12" i="62"/>
  <c r="AH12" i="62"/>
  <c r="AJ12" i="62" s="1"/>
  <c r="BQ12" i="62" s="1"/>
  <c r="BJ12" i="62"/>
  <c r="BL12" i="62"/>
  <c r="BT32" i="62"/>
  <c r="BP32" i="62"/>
  <c r="BR32" i="62" s="1"/>
  <c r="BJ32" i="62"/>
  <c r="BL32" i="62"/>
  <c r="BN32" i="62"/>
  <c r="AH32" i="62"/>
  <c r="BS32" i="62"/>
  <c r="BO32" i="62"/>
  <c r="AJ32" i="62"/>
  <c r="BQ32" i="62" s="1"/>
  <c r="BT24" i="62"/>
  <c r="BP24" i="62"/>
  <c r="BR24" i="62" s="1"/>
  <c r="BJ24" i="62"/>
  <c r="BL24" i="62"/>
  <c r="BN24" i="62"/>
  <c r="AH24" i="62"/>
  <c r="BS24" i="62"/>
  <c r="BO24" i="62"/>
  <c r="AJ24" i="62"/>
  <c r="BQ24" i="62" s="1"/>
  <c r="BS41" i="62"/>
  <c r="BO41" i="62"/>
  <c r="AJ41" i="62"/>
  <c r="BQ41" i="62" s="1"/>
  <c r="BT41" i="62"/>
  <c r="BP41" i="62"/>
  <c r="BR41" i="62" s="1"/>
  <c r="BJ41" i="62"/>
  <c r="BL41" i="62"/>
  <c r="BN41" i="62"/>
  <c r="AH41" i="62"/>
  <c r="BT44" i="62"/>
  <c r="BP44" i="62"/>
  <c r="BR44" i="62" s="1"/>
  <c r="BJ44" i="62"/>
  <c r="BL44" i="62"/>
  <c r="BN44" i="62"/>
  <c r="AH44" i="62"/>
  <c r="BS44" i="62"/>
  <c r="BO44" i="62"/>
  <c r="AJ44" i="62"/>
  <c r="BQ44" i="62" s="1"/>
  <c r="BT52" i="62"/>
  <c r="BP52" i="62"/>
  <c r="BR52" i="62" s="1"/>
  <c r="BJ52" i="62"/>
  <c r="BL52" i="62"/>
  <c r="BN52" i="62"/>
  <c r="AH52" i="62"/>
  <c r="BS52" i="62"/>
  <c r="BO52" i="62"/>
  <c r="AJ52" i="62"/>
  <c r="BQ52" i="62" s="1"/>
  <c r="BN34" i="62"/>
  <c r="AH34" i="62"/>
  <c r="BS34" i="62"/>
  <c r="BO34" i="62"/>
  <c r="AJ34" i="62"/>
  <c r="BQ34" i="62" s="1"/>
  <c r="BT34" i="62"/>
  <c r="BP34" i="62"/>
  <c r="BR34" i="62" s="1"/>
  <c r="BJ34" i="62"/>
  <c r="BL34" i="62"/>
  <c r="BN19" i="62"/>
  <c r="AH19" i="62"/>
  <c r="BS19" i="62"/>
  <c r="BO19" i="62"/>
  <c r="AJ19" i="62"/>
  <c r="BQ19" i="62" s="1"/>
  <c r="BT19" i="62"/>
  <c r="BP19" i="62"/>
  <c r="BR19" i="62" s="1"/>
  <c r="BJ19" i="62"/>
  <c r="BL19" i="62"/>
  <c r="BS45" i="62"/>
  <c r="BO45" i="62"/>
  <c r="AJ45" i="62"/>
  <c r="BQ45" i="62" s="1"/>
  <c r="BT45" i="62"/>
  <c r="BP45" i="62"/>
  <c r="BR45" i="62" s="1"/>
  <c r="BJ45" i="62"/>
  <c r="BL45" i="62"/>
  <c r="BN45" i="62"/>
  <c r="AH45" i="62"/>
  <c r="BL10" i="62"/>
  <c r="BN10" i="62"/>
  <c r="AH10" i="62"/>
  <c r="AJ10" i="62" s="1"/>
  <c r="BQ10" i="62" s="1"/>
  <c r="BJ10" i="62"/>
  <c r="BN42" i="62"/>
  <c r="AH42" i="62"/>
  <c r="BS42" i="62"/>
  <c r="BO42" i="62"/>
  <c r="AJ42" i="62"/>
  <c r="BQ42" i="62" s="1"/>
  <c r="BT42" i="62"/>
  <c r="BP42" i="62"/>
  <c r="BR42" i="62" s="1"/>
  <c r="BJ42" i="62"/>
  <c r="BL42" i="62"/>
  <c r="BL47" i="62"/>
  <c r="BN47" i="62"/>
  <c r="AH47" i="62"/>
  <c r="BS47" i="62"/>
  <c r="BO47" i="62"/>
  <c r="AJ47" i="62"/>
  <c r="BQ47" i="62" s="1"/>
  <c r="BT47" i="62"/>
  <c r="BP47" i="62"/>
  <c r="BR47" i="62" s="1"/>
  <c r="BJ47" i="62"/>
  <c r="D9" i="61"/>
  <c r="D11" i="61"/>
  <c r="BX11" i="61"/>
  <c r="BX10" i="61"/>
  <c r="BX8" i="61"/>
  <c r="BX9" i="61"/>
  <c r="D8" i="61"/>
  <c r="D10" i="61"/>
  <c r="BX52" i="60"/>
  <c r="BX52" i="61"/>
  <c r="D48" i="60"/>
  <c r="D48" i="61"/>
  <c r="BX46" i="60"/>
  <c r="BX46" i="61"/>
  <c r="D44" i="60"/>
  <c r="D44" i="61"/>
  <c r="D42" i="60"/>
  <c r="D42" i="61"/>
  <c r="BX40" i="60"/>
  <c r="BX40" i="61"/>
  <c r="BX36" i="60"/>
  <c r="BX36" i="61"/>
  <c r="BX32" i="60"/>
  <c r="BX32" i="61"/>
  <c r="BX22" i="60"/>
  <c r="BX22" i="61"/>
  <c r="D52" i="60"/>
  <c r="D52" i="61"/>
  <c r="BX50" i="60"/>
  <c r="BX50" i="61"/>
  <c r="BX48" i="60"/>
  <c r="BX48" i="61"/>
  <c r="D46" i="60"/>
  <c r="D46" i="61"/>
  <c r="BX44" i="60"/>
  <c r="BX44" i="61"/>
  <c r="BX42" i="60"/>
  <c r="BX42" i="61"/>
  <c r="D40" i="60"/>
  <c r="D40" i="61"/>
  <c r="D38" i="60"/>
  <c r="D38" i="61"/>
  <c r="BX34" i="60"/>
  <c r="BX34" i="61"/>
  <c r="BX30" i="60"/>
  <c r="BX30" i="61"/>
  <c r="D28" i="60"/>
  <c r="D28" i="61"/>
  <c r="D26" i="60"/>
  <c r="D26" i="61"/>
  <c r="D22" i="60"/>
  <c r="D22" i="61"/>
  <c r="D18" i="60"/>
  <c r="D18" i="61"/>
  <c r="D16" i="60"/>
  <c r="D16" i="61"/>
  <c r="D14" i="60"/>
  <c r="D14" i="61"/>
  <c r="BX37" i="60"/>
  <c r="BX37" i="61"/>
  <c r="BX33" i="60"/>
  <c r="BX33" i="61"/>
  <c r="BX29" i="60"/>
  <c r="BX29" i="61"/>
  <c r="BX25" i="60"/>
  <c r="BX25" i="61"/>
  <c r="BX21" i="60"/>
  <c r="BX21" i="61"/>
  <c r="BX17" i="60"/>
  <c r="BX17" i="61"/>
  <c r="BX13" i="60"/>
  <c r="BX13" i="61"/>
  <c r="BN30" i="61"/>
  <c r="AH30" i="61"/>
  <c r="BS30" i="61"/>
  <c r="BO30" i="61"/>
  <c r="AJ30" i="61"/>
  <c r="BQ30" i="61" s="1"/>
  <c r="BT30" i="61"/>
  <c r="BP30" i="61"/>
  <c r="BR30" i="61" s="1"/>
  <c r="BJ30" i="61"/>
  <c r="BL30" i="61"/>
  <c r="BN46" i="61"/>
  <c r="AH46" i="61"/>
  <c r="BS46" i="61"/>
  <c r="BO46" i="61"/>
  <c r="AJ46" i="61"/>
  <c r="BQ46" i="61" s="1"/>
  <c r="BT46" i="61"/>
  <c r="BP46" i="61"/>
  <c r="BR46" i="61" s="1"/>
  <c r="BJ46" i="61"/>
  <c r="BL46" i="61"/>
  <c r="BT40" i="61"/>
  <c r="BP40" i="61"/>
  <c r="BR40" i="61" s="1"/>
  <c r="BJ40" i="61"/>
  <c r="BL40" i="61"/>
  <c r="BN40" i="61"/>
  <c r="AH40" i="61"/>
  <c r="BS40" i="61"/>
  <c r="BO40" i="61"/>
  <c r="AJ40" i="61"/>
  <c r="BQ40" i="61" s="1"/>
  <c r="BJ13" i="61"/>
  <c r="BL13" i="61"/>
  <c r="BN13" i="61"/>
  <c r="AH13" i="61"/>
  <c r="AJ13" i="61" s="1"/>
  <c r="BQ13" i="61" s="1"/>
  <c r="BN15" i="61"/>
  <c r="AH15" i="61"/>
  <c r="AJ15" i="61" s="1"/>
  <c r="BQ15" i="61" s="1"/>
  <c r="BJ15" i="61"/>
  <c r="BL15" i="61"/>
  <c r="BN38" i="61"/>
  <c r="AH38" i="61"/>
  <c r="BS38" i="61"/>
  <c r="BO38" i="61"/>
  <c r="AJ38" i="61"/>
  <c r="BQ38" i="61" s="1"/>
  <c r="BT38" i="61"/>
  <c r="BP38" i="61"/>
  <c r="BR38" i="61" s="1"/>
  <c r="BJ38" i="61"/>
  <c r="BL38" i="61"/>
  <c r="BS37" i="61"/>
  <c r="BO37" i="61"/>
  <c r="AJ37" i="61"/>
  <c r="BQ37" i="61" s="1"/>
  <c r="BT37" i="61"/>
  <c r="BP37" i="61"/>
  <c r="BR37" i="61" s="1"/>
  <c r="BJ37" i="61"/>
  <c r="BL37" i="61"/>
  <c r="BN37" i="61"/>
  <c r="AH37" i="61"/>
  <c r="BN50" i="61"/>
  <c r="AH50" i="61"/>
  <c r="BS50" i="61"/>
  <c r="BO50" i="61"/>
  <c r="AJ50" i="61"/>
  <c r="BQ50" i="61" s="1"/>
  <c r="BT50" i="61"/>
  <c r="BP50" i="61"/>
  <c r="BR50" i="61" s="1"/>
  <c r="BJ50" i="61"/>
  <c r="BL50" i="61"/>
  <c r="BL35" i="61"/>
  <c r="BN35" i="61"/>
  <c r="AH35" i="61"/>
  <c r="BS35" i="61"/>
  <c r="BO35" i="61"/>
  <c r="AJ35" i="61"/>
  <c r="BQ35" i="61" s="1"/>
  <c r="BT35" i="61"/>
  <c r="BP35" i="61"/>
  <c r="BR35" i="61" s="1"/>
  <c r="BJ35" i="61"/>
  <c r="BX51" i="60"/>
  <c r="BX51" i="61"/>
  <c r="BX49" i="60"/>
  <c r="BX49" i="61"/>
  <c r="BX47" i="60"/>
  <c r="BX47" i="61"/>
  <c r="BX45" i="60"/>
  <c r="BX45" i="61"/>
  <c r="BX43" i="60"/>
  <c r="BX43" i="61"/>
  <c r="BX41" i="60"/>
  <c r="BX41" i="61"/>
  <c r="BX39" i="60"/>
  <c r="BX39" i="61"/>
  <c r="BX35" i="60"/>
  <c r="BX35" i="61"/>
  <c r="BX31" i="60"/>
  <c r="BX31" i="61"/>
  <c r="BX27" i="60"/>
  <c r="BX27" i="61"/>
  <c r="BX23" i="60"/>
  <c r="BX23" i="61"/>
  <c r="BX19" i="60"/>
  <c r="BX19" i="61"/>
  <c r="BX15" i="60"/>
  <c r="BX15" i="61"/>
  <c r="BT28" i="61"/>
  <c r="BP28" i="61"/>
  <c r="BR28" i="61" s="1"/>
  <c r="BJ28" i="61"/>
  <c r="BL28" i="61"/>
  <c r="BN28" i="61"/>
  <c r="AH28" i="61"/>
  <c r="BS28" i="61"/>
  <c r="BO28" i="61"/>
  <c r="AJ28" i="61"/>
  <c r="BQ28" i="61" s="1"/>
  <c r="BS29" i="61"/>
  <c r="BO29" i="61"/>
  <c r="AJ29" i="61"/>
  <c r="BQ29" i="61" s="1"/>
  <c r="BT29" i="61"/>
  <c r="BP29" i="61"/>
  <c r="BR29" i="61" s="1"/>
  <c r="BJ29" i="61"/>
  <c r="BL29" i="61"/>
  <c r="BN29" i="61"/>
  <c r="AH29" i="61"/>
  <c r="BP20" i="61"/>
  <c r="BR20" i="61" s="1"/>
  <c r="BL20" i="61"/>
  <c r="BN20" i="61"/>
  <c r="AH20" i="61"/>
  <c r="BS20" i="61"/>
  <c r="BO20" i="61"/>
  <c r="AJ20" i="61"/>
  <c r="BQ20" i="61" s="1"/>
  <c r="BT20" i="61"/>
  <c r="BJ20" i="61"/>
  <c r="BS25" i="61"/>
  <c r="BO25" i="61"/>
  <c r="AJ25" i="61"/>
  <c r="BQ25" i="61" s="1"/>
  <c r="BT25" i="61"/>
  <c r="BP25" i="61"/>
  <c r="BR25" i="61" s="1"/>
  <c r="BJ25" i="61"/>
  <c r="BL25" i="61"/>
  <c r="BN25" i="61"/>
  <c r="AH25" i="61"/>
  <c r="BS33" i="61"/>
  <c r="BO33" i="61"/>
  <c r="AJ33" i="61"/>
  <c r="BQ33" i="61" s="1"/>
  <c r="BT33" i="61"/>
  <c r="BP33" i="61"/>
  <c r="BR33" i="61" s="1"/>
  <c r="BJ33" i="61"/>
  <c r="BL33" i="61"/>
  <c r="BN33" i="61"/>
  <c r="AH33" i="61"/>
  <c r="BS49" i="61"/>
  <c r="BO49" i="61"/>
  <c r="AJ49" i="61"/>
  <c r="BQ49" i="61" s="1"/>
  <c r="BT49" i="61"/>
  <c r="BP49" i="61"/>
  <c r="BR49" i="61" s="1"/>
  <c r="BJ49" i="61"/>
  <c r="BL49" i="61"/>
  <c r="BN49" i="61"/>
  <c r="AH49" i="61"/>
  <c r="BL23" i="61"/>
  <c r="BN23" i="61"/>
  <c r="AH23" i="61"/>
  <c r="BS23" i="61"/>
  <c r="BO23" i="61"/>
  <c r="AJ23" i="61"/>
  <c r="BQ23" i="61" s="1"/>
  <c r="BT23" i="61"/>
  <c r="BP23" i="61"/>
  <c r="BR23" i="61" s="1"/>
  <c r="BJ23" i="61"/>
  <c r="BS21" i="61"/>
  <c r="AJ21" i="61"/>
  <c r="BQ21" i="61" s="1"/>
  <c r="BT21" i="61"/>
  <c r="BP21" i="61"/>
  <c r="BR21" i="61" s="1"/>
  <c r="BJ21" i="61"/>
  <c r="BL21" i="61"/>
  <c r="BN21" i="61"/>
  <c r="AH21" i="61"/>
  <c r="BO21" i="61"/>
  <c r="BJ14" i="61"/>
  <c r="BL14" i="61"/>
  <c r="BN14" i="61"/>
  <c r="AH14" i="61"/>
  <c r="AJ14" i="61" s="1"/>
  <c r="BQ14" i="61" s="1"/>
  <c r="D36" i="60"/>
  <c r="D36" i="61"/>
  <c r="D32" i="60"/>
  <c r="D32" i="61"/>
  <c r="BX28" i="60"/>
  <c r="BX28" i="61"/>
  <c r="BX24" i="60"/>
  <c r="BX24" i="61"/>
  <c r="D20" i="60"/>
  <c r="D20" i="61"/>
  <c r="BX16" i="60"/>
  <c r="BX16" i="61"/>
  <c r="BX12" i="60"/>
  <c r="BX12" i="61"/>
  <c r="BL43" i="61"/>
  <c r="BN43" i="61"/>
  <c r="AH43" i="61"/>
  <c r="BS43" i="61"/>
  <c r="BO43" i="61"/>
  <c r="AJ43" i="61"/>
  <c r="BQ43" i="61" s="1"/>
  <c r="BT43" i="61"/>
  <c r="BP43" i="61"/>
  <c r="BR43" i="61" s="1"/>
  <c r="BJ43" i="61"/>
  <c r="BN26" i="61"/>
  <c r="AH26" i="61"/>
  <c r="BS26" i="61"/>
  <c r="BO26" i="61"/>
  <c r="AJ26" i="61"/>
  <c r="BQ26" i="61" s="1"/>
  <c r="BT26" i="61"/>
  <c r="BP26" i="61"/>
  <c r="BR26" i="61" s="1"/>
  <c r="BJ26" i="61"/>
  <c r="BL26" i="61"/>
  <c r="BL16" i="61"/>
  <c r="BN16" i="61"/>
  <c r="AH16" i="61"/>
  <c r="AJ16" i="61" s="1"/>
  <c r="BQ16" i="61" s="1"/>
  <c r="BJ16" i="61"/>
  <c r="BL8" i="61"/>
  <c r="BN8" i="61"/>
  <c r="AH8" i="61"/>
  <c r="AJ8" i="61" s="1"/>
  <c r="BQ8" i="61" s="1"/>
  <c r="BJ8" i="61"/>
  <c r="BT48" i="61"/>
  <c r="BP48" i="61"/>
  <c r="BR48" i="61" s="1"/>
  <c r="BJ48" i="61"/>
  <c r="BL48" i="61"/>
  <c r="BN48" i="61"/>
  <c r="AH48" i="61"/>
  <c r="BS48" i="61"/>
  <c r="BO48" i="61"/>
  <c r="AJ48" i="61"/>
  <c r="BQ48" i="61" s="1"/>
  <c r="BT36" i="61"/>
  <c r="BP36" i="61"/>
  <c r="BR36" i="61" s="1"/>
  <c r="BJ36" i="61"/>
  <c r="BL36" i="61"/>
  <c r="BN36" i="61"/>
  <c r="AH36" i="61"/>
  <c r="BS36" i="61"/>
  <c r="BO36" i="61"/>
  <c r="AJ36" i="61"/>
  <c r="BQ36" i="61" s="1"/>
  <c r="BL31" i="61"/>
  <c r="BN31" i="61"/>
  <c r="AH31" i="61"/>
  <c r="BS31" i="61"/>
  <c r="BO31" i="61"/>
  <c r="AJ31" i="61"/>
  <c r="BQ31" i="61" s="1"/>
  <c r="BT31" i="61"/>
  <c r="BP31" i="61"/>
  <c r="BR31" i="61" s="1"/>
  <c r="BJ31" i="61"/>
  <c r="BJ17" i="61"/>
  <c r="BL17" i="61"/>
  <c r="BN17" i="61"/>
  <c r="AH17" i="61"/>
  <c r="AJ17" i="61" s="1"/>
  <c r="BQ17" i="61" s="1"/>
  <c r="AH18" i="61"/>
  <c r="AJ18" i="61" s="1"/>
  <c r="BQ18" i="61" s="1"/>
  <c r="BJ18" i="61"/>
  <c r="BL18" i="61"/>
  <c r="BN18" i="61"/>
  <c r="BN11" i="61"/>
  <c r="BJ11" i="61"/>
  <c r="BL11" i="61"/>
  <c r="AH11" i="61"/>
  <c r="AJ11" i="61" s="1"/>
  <c r="BQ11" i="61" s="1"/>
  <c r="BL51" i="61"/>
  <c r="BN51" i="61"/>
  <c r="AH51" i="61"/>
  <c r="BS51" i="61"/>
  <c r="BO51" i="61"/>
  <c r="AJ51" i="61"/>
  <c r="BQ51" i="61" s="1"/>
  <c r="BT51" i="61"/>
  <c r="BP51" i="61"/>
  <c r="BR51" i="61" s="1"/>
  <c r="BJ51" i="61"/>
  <c r="BL39" i="61"/>
  <c r="BN39" i="61"/>
  <c r="AH39" i="61"/>
  <c r="BS39" i="61"/>
  <c r="BO39" i="61"/>
  <c r="AJ39" i="61"/>
  <c r="BQ39" i="61" s="1"/>
  <c r="BT39" i="61"/>
  <c r="BP39" i="61"/>
  <c r="BR39" i="61" s="1"/>
  <c r="BJ39" i="61"/>
  <c r="BN22" i="61"/>
  <c r="AH22" i="61"/>
  <c r="BS22" i="61"/>
  <c r="BO22" i="61"/>
  <c r="AJ22" i="61"/>
  <c r="BQ22" i="61" s="1"/>
  <c r="BT22" i="61"/>
  <c r="BP22" i="61"/>
  <c r="BR22" i="61" s="1"/>
  <c r="BJ22" i="61"/>
  <c r="BL22" i="61"/>
  <c r="D50" i="60"/>
  <c r="D50" i="61"/>
  <c r="BX38" i="60"/>
  <c r="BX38" i="61"/>
  <c r="D34" i="60"/>
  <c r="D34" i="61"/>
  <c r="D30" i="60"/>
  <c r="D30" i="61"/>
  <c r="BX26" i="60"/>
  <c r="BX26" i="61"/>
  <c r="D24" i="60"/>
  <c r="D24" i="61"/>
  <c r="BX20" i="60"/>
  <c r="BX20" i="61"/>
  <c r="BX18" i="60"/>
  <c r="BX18" i="61"/>
  <c r="BX14" i="60"/>
  <c r="BX14" i="61"/>
  <c r="D12" i="60"/>
  <c r="D12" i="61"/>
  <c r="D51" i="60"/>
  <c r="D51" i="61"/>
  <c r="D49" i="60"/>
  <c r="D49" i="61"/>
  <c r="D47" i="60"/>
  <c r="D47" i="61"/>
  <c r="D45" i="60"/>
  <c r="D45" i="61"/>
  <c r="D43" i="60"/>
  <c r="D43" i="61"/>
  <c r="D41" i="60"/>
  <c r="D41" i="61"/>
  <c r="D39" i="60"/>
  <c r="D39" i="61"/>
  <c r="D37" i="60"/>
  <c r="D37" i="61"/>
  <c r="D35" i="60"/>
  <c r="D35" i="61"/>
  <c r="D33" i="60"/>
  <c r="D33" i="61"/>
  <c r="D31" i="60"/>
  <c r="D31" i="61"/>
  <c r="D29" i="60"/>
  <c r="D29" i="61"/>
  <c r="D27" i="60"/>
  <c r="D27" i="61"/>
  <c r="D25" i="60"/>
  <c r="D25" i="61"/>
  <c r="D23" i="60"/>
  <c r="D23" i="61"/>
  <c r="D21" i="60"/>
  <c r="D21" i="61"/>
  <c r="D19" i="60"/>
  <c r="D19" i="61"/>
  <c r="D17" i="60"/>
  <c r="D17" i="61"/>
  <c r="D15" i="60"/>
  <c r="D15" i="61"/>
  <c r="D13" i="60"/>
  <c r="D13" i="61"/>
  <c r="BL27" i="61"/>
  <c r="BN27" i="61"/>
  <c r="AH27" i="61"/>
  <c r="BS27" i="61"/>
  <c r="BO27" i="61"/>
  <c r="AJ27" i="61"/>
  <c r="BQ27" i="61" s="1"/>
  <c r="BT27" i="61"/>
  <c r="BP27" i="61"/>
  <c r="BR27" i="61" s="1"/>
  <c r="BJ27" i="61"/>
  <c r="BL9" i="61"/>
  <c r="BN9" i="61"/>
  <c r="AH9" i="61"/>
  <c r="AJ9" i="61" s="1"/>
  <c r="BQ9" i="61" s="1"/>
  <c r="BJ9" i="61"/>
  <c r="BN12" i="61"/>
  <c r="AH12" i="61"/>
  <c r="AJ12" i="61" s="1"/>
  <c r="BQ12" i="61" s="1"/>
  <c r="BJ12" i="61"/>
  <c r="BL12" i="61"/>
  <c r="BT32" i="61"/>
  <c r="BP32" i="61"/>
  <c r="BR32" i="61" s="1"/>
  <c r="BJ32" i="61"/>
  <c r="BL32" i="61"/>
  <c r="BN32" i="61"/>
  <c r="AH32" i="61"/>
  <c r="BS32" i="61"/>
  <c r="BO32" i="61"/>
  <c r="AJ32" i="61"/>
  <c r="BQ32" i="61" s="1"/>
  <c r="BT24" i="61"/>
  <c r="BP24" i="61"/>
  <c r="BR24" i="61" s="1"/>
  <c r="BJ24" i="61"/>
  <c r="BL24" i="61"/>
  <c r="BN24" i="61"/>
  <c r="AH24" i="61"/>
  <c r="BS24" i="61"/>
  <c r="BO24" i="61"/>
  <c r="AJ24" i="61"/>
  <c r="BQ24" i="61" s="1"/>
  <c r="BS41" i="61"/>
  <c r="BO41" i="61"/>
  <c r="AJ41" i="61"/>
  <c r="BQ41" i="61" s="1"/>
  <c r="BT41" i="61"/>
  <c r="BP41" i="61"/>
  <c r="BR41" i="61" s="1"/>
  <c r="BJ41" i="61"/>
  <c r="BL41" i="61"/>
  <c r="BN41" i="61"/>
  <c r="AH41" i="61"/>
  <c r="BT44" i="61"/>
  <c r="BP44" i="61"/>
  <c r="BR44" i="61" s="1"/>
  <c r="BJ44" i="61"/>
  <c r="BL44" i="61"/>
  <c r="BN44" i="61"/>
  <c r="AH44" i="61"/>
  <c r="BS44" i="61"/>
  <c r="BO44" i="61"/>
  <c r="AJ44" i="61"/>
  <c r="BQ44" i="61" s="1"/>
  <c r="BT52" i="61"/>
  <c r="BP52" i="61"/>
  <c r="BR52" i="61" s="1"/>
  <c r="BJ52" i="61"/>
  <c r="BL52" i="61"/>
  <c r="BN52" i="61"/>
  <c r="AH52" i="61"/>
  <c r="BS52" i="61"/>
  <c r="BO52" i="61"/>
  <c r="AJ52" i="61"/>
  <c r="BQ52" i="61" s="1"/>
  <c r="BN34" i="61"/>
  <c r="AH34" i="61"/>
  <c r="BS34" i="61"/>
  <c r="BO34" i="61"/>
  <c r="AJ34" i="61"/>
  <c r="BQ34" i="61" s="1"/>
  <c r="BT34" i="61"/>
  <c r="BP34" i="61"/>
  <c r="BR34" i="61" s="1"/>
  <c r="BJ34" i="61"/>
  <c r="BL34" i="61"/>
  <c r="BL19" i="61"/>
  <c r="BN19" i="61"/>
  <c r="AH19" i="61"/>
  <c r="BS19" i="61"/>
  <c r="BO19" i="61"/>
  <c r="AJ19" i="61"/>
  <c r="BQ19" i="61" s="1"/>
  <c r="BT19" i="61"/>
  <c r="BP19" i="61"/>
  <c r="BR19" i="61" s="1"/>
  <c r="BJ19" i="61"/>
  <c r="BS45" i="61"/>
  <c r="BO45" i="61"/>
  <c r="AJ45" i="61"/>
  <c r="BQ45" i="61" s="1"/>
  <c r="BT45" i="61"/>
  <c r="BP45" i="61"/>
  <c r="BR45" i="61" s="1"/>
  <c r="BJ45" i="61"/>
  <c r="BL45" i="61"/>
  <c r="BN45" i="61"/>
  <c r="AH45" i="61"/>
  <c r="BJ10" i="61"/>
  <c r="BL10" i="61"/>
  <c r="BN10" i="61"/>
  <c r="AH10" i="61"/>
  <c r="AJ10" i="61" s="1"/>
  <c r="BQ10" i="61" s="1"/>
  <c r="BN42" i="61"/>
  <c r="AH42" i="61"/>
  <c r="BS42" i="61"/>
  <c r="BO42" i="61"/>
  <c r="AJ42" i="61"/>
  <c r="BQ42" i="61" s="1"/>
  <c r="BT42" i="61"/>
  <c r="BP42" i="61"/>
  <c r="BR42" i="61" s="1"/>
  <c r="BJ42" i="61"/>
  <c r="BL42" i="61"/>
  <c r="BL47" i="61"/>
  <c r="BN47" i="61"/>
  <c r="AH47" i="61"/>
  <c r="BS47" i="61"/>
  <c r="BO47" i="61"/>
  <c r="AJ47" i="61"/>
  <c r="BQ47" i="61" s="1"/>
  <c r="BT47" i="61"/>
  <c r="BP47" i="61"/>
  <c r="BR47" i="61" s="1"/>
  <c r="BJ47" i="61"/>
  <c r="D9" i="60"/>
  <c r="D11" i="60"/>
  <c r="BX11" i="60"/>
  <c r="BX10" i="60"/>
  <c r="BX8" i="60"/>
  <c r="BX9" i="60"/>
  <c r="D8" i="60"/>
  <c r="D10" i="60"/>
  <c r="BN30" i="60"/>
  <c r="AH30" i="60"/>
  <c r="BS30" i="60"/>
  <c r="BO30" i="60"/>
  <c r="AJ30" i="60"/>
  <c r="BQ30" i="60" s="1"/>
  <c r="BT30" i="60"/>
  <c r="BP30" i="60"/>
  <c r="BR30" i="60" s="1"/>
  <c r="BJ30" i="60"/>
  <c r="BL30" i="60"/>
  <c r="BN46" i="60"/>
  <c r="AH46" i="60"/>
  <c r="BS46" i="60"/>
  <c r="BO46" i="60"/>
  <c r="AJ46" i="60"/>
  <c r="BQ46" i="60" s="1"/>
  <c r="BT46" i="60"/>
  <c r="BP46" i="60"/>
  <c r="BR46" i="60" s="1"/>
  <c r="BJ46" i="60"/>
  <c r="BL46" i="60"/>
  <c r="BT40" i="60"/>
  <c r="BP40" i="60"/>
  <c r="BR40" i="60" s="1"/>
  <c r="BJ40" i="60"/>
  <c r="BL40" i="60"/>
  <c r="BN40" i="60"/>
  <c r="AH40" i="60"/>
  <c r="BS40" i="60"/>
  <c r="BO40" i="60"/>
  <c r="AJ40" i="60"/>
  <c r="BQ40" i="60" s="1"/>
  <c r="BJ13" i="60"/>
  <c r="BL13" i="60"/>
  <c r="BN13" i="60"/>
  <c r="AH13" i="60"/>
  <c r="AJ13" i="60" s="1"/>
  <c r="BQ13" i="60" s="1"/>
  <c r="BN15" i="60"/>
  <c r="AH15" i="60"/>
  <c r="AJ15" i="60" s="1"/>
  <c r="BQ15" i="60" s="1"/>
  <c r="BJ15" i="60"/>
  <c r="BL15" i="60"/>
  <c r="BN38" i="60"/>
  <c r="AH38" i="60"/>
  <c r="BS38" i="60"/>
  <c r="BO38" i="60"/>
  <c r="AJ38" i="60"/>
  <c r="BQ38" i="60" s="1"/>
  <c r="BT38" i="60"/>
  <c r="BP38" i="60"/>
  <c r="BR38" i="60" s="1"/>
  <c r="BJ38" i="60"/>
  <c r="BL38" i="60"/>
  <c r="BS37" i="60"/>
  <c r="BO37" i="60"/>
  <c r="AJ37" i="60"/>
  <c r="BQ37" i="60" s="1"/>
  <c r="BT37" i="60"/>
  <c r="BP37" i="60"/>
  <c r="BR37" i="60" s="1"/>
  <c r="BJ37" i="60"/>
  <c r="BL37" i="60"/>
  <c r="BN37" i="60"/>
  <c r="AH37" i="60"/>
  <c r="BN50" i="60"/>
  <c r="AH50" i="60"/>
  <c r="BS50" i="60"/>
  <c r="BO50" i="60"/>
  <c r="AJ50" i="60"/>
  <c r="BQ50" i="60" s="1"/>
  <c r="BT50" i="60"/>
  <c r="BP50" i="60"/>
  <c r="BR50" i="60" s="1"/>
  <c r="BJ50" i="60"/>
  <c r="BL50" i="60"/>
  <c r="BL35" i="60"/>
  <c r="BN35" i="60"/>
  <c r="AH35" i="60"/>
  <c r="BS35" i="60"/>
  <c r="BO35" i="60"/>
  <c r="AJ35" i="60"/>
  <c r="BQ35" i="60" s="1"/>
  <c r="BT35" i="60"/>
  <c r="BP35" i="60"/>
  <c r="BR35" i="60" s="1"/>
  <c r="BJ35" i="60"/>
  <c r="BT28" i="60"/>
  <c r="BP28" i="60"/>
  <c r="BR28" i="60" s="1"/>
  <c r="BJ28" i="60"/>
  <c r="BL28" i="60"/>
  <c r="BN28" i="60"/>
  <c r="AH28" i="60"/>
  <c r="BS28" i="60"/>
  <c r="BO28" i="60"/>
  <c r="AJ28" i="60"/>
  <c r="BQ28" i="60" s="1"/>
  <c r="BS29" i="60"/>
  <c r="BO29" i="60"/>
  <c r="AJ29" i="60"/>
  <c r="BQ29" i="60" s="1"/>
  <c r="BT29" i="60"/>
  <c r="BP29" i="60"/>
  <c r="BR29" i="60" s="1"/>
  <c r="BJ29" i="60"/>
  <c r="BL29" i="60"/>
  <c r="BN29" i="60"/>
  <c r="AH29" i="60"/>
  <c r="BT20" i="60"/>
  <c r="BP20" i="60"/>
  <c r="BR20" i="60" s="1"/>
  <c r="BJ20" i="60"/>
  <c r="BL20" i="60"/>
  <c r="BN20" i="60"/>
  <c r="AH20" i="60"/>
  <c r="BS20" i="60"/>
  <c r="BO20" i="60"/>
  <c r="AJ20" i="60"/>
  <c r="BQ20" i="60" s="1"/>
  <c r="BS25" i="60"/>
  <c r="BO25" i="60"/>
  <c r="AJ25" i="60"/>
  <c r="BQ25" i="60" s="1"/>
  <c r="BT25" i="60"/>
  <c r="BP25" i="60"/>
  <c r="BR25" i="60" s="1"/>
  <c r="BJ25" i="60"/>
  <c r="BL25" i="60"/>
  <c r="BN25" i="60"/>
  <c r="AH25" i="60"/>
  <c r="BS33" i="60"/>
  <c r="BO33" i="60"/>
  <c r="AJ33" i="60"/>
  <c r="BQ33" i="60" s="1"/>
  <c r="BT33" i="60"/>
  <c r="BP33" i="60"/>
  <c r="BR33" i="60" s="1"/>
  <c r="BJ33" i="60"/>
  <c r="BL33" i="60"/>
  <c r="BN33" i="60"/>
  <c r="AH33" i="60"/>
  <c r="BS49" i="60"/>
  <c r="BO49" i="60"/>
  <c r="AJ49" i="60"/>
  <c r="BQ49" i="60" s="1"/>
  <c r="BT49" i="60"/>
  <c r="BP49" i="60"/>
  <c r="BR49" i="60" s="1"/>
  <c r="BJ49" i="60"/>
  <c r="BL49" i="60"/>
  <c r="BN49" i="60"/>
  <c r="AH49" i="60"/>
  <c r="BL23" i="60"/>
  <c r="BN23" i="60"/>
  <c r="AH23" i="60"/>
  <c r="BS23" i="60"/>
  <c r="BO23" i="60"/>
  <c r="AJ23" i="60"/>
  <c r="BQ23" i="60" s="1"/>
  <c r="BT23" i="60"/>
  <c r="BP23" i="60"/>
  <c r="BR23" i="60" s="1"/>
  <c r="BJ23" i="60"/>
  <c r="BS21" i="60"/>
  <c r="BO21" i="60"/>
  <c r="AJ21" i="60"/>
  <c r="BQ21" i="60" s="1"/>
  <c r="BT21" i="60"/>
  <c r="BP21" i="60"/>
  <c r="BR21" i="60" s="1"/>
  <c r="BJ21" i="60"/>
  <c r="BL21" i="60"/>
  <c r="BN21" i="60"/>
  <c r="AH21" i="60"/>
  <c r="AH14" i="60"/>
  <c r="AJ14" i="60" s="1"/>
  <c r="BQ14" i="60" s="1"/>
  <c r="BJ14" i="60"/>
  <c r="BL14" i="60"/>
  <c r="BN14" i="60"/>
  <c r="BL43" i="60"/>
  <c r="BN43" i="60"/>
  <c r="AH43" i="60"/>
  <c r="BS43" i="60"/>
  <c r="BO43" i="60"/>
  <c r="AJ43" i="60"/>
  <c r="BQ43" i="60" s="1"/>
  <c r="BT43" i="60"/>
  <c r="BP43" i="60"/>
  <c r="BR43" i="60" s="1"/>
  <c r="BJ43" i="60"/>
  <c r="BN26" i="60"/>
  <c r="AH26" i="60"/>
  <c r="BS26" i="60"/>
  <c r="BO26" i="60"/>
  <c r="AJ26" i="60"/>
  <c r="BQ26" i="60" s="1"/>
  <c r="BT26" i="60"/>
  <c r="BP26" i="60"/>
  <c r="BR26" i="60" s="1"/>
  <c r="BJ26" i="60"/>
  <c r="BL26" i="60"/>
  <c r="BL16" i="60"/>
  <c r="BN16" i="60"/>
  <c r="AH16" i="60"/>
  <c r="AJ16" i="60" s="1"/>
  <c r="BQ16" i="60" s="1"/>
  <c r="BJ16" i="60"/>
  <c r="BL8" i="60"/>
  <c r="BN8" i="60"/>
  <c r="AH8" i="60"/>
  <c r="AJ8" i="60" s="1"/>
  <c r="BQ8" i="60" s="1"/>
  <c r="BJ8" i="60"/>
  <c r="BT48" i="60"/>
  <c r="BP48" i="60"/>
  <c r="BR48" i="60" s="1"/>
  <c r="BJ48" i="60"/>
  <c r="BL48" i="60"/>
  <c r="BN48" i="60"/>
  <c r="AH48" i="60"/>
  <c r="BS48" i="60"/>
  <c r="BO48" i="60"/>
  <c r="AJ48" i="60"/>
  <c r="BQ48" i="60" s="1"/>
  <c r="BT36" i="60"/>
  <c r="BP36" i="60"/>
  <c r="BR36" i="60" s="1"/>
  <c r="BJ36" i="60"/>
  <c r="BL36" i="60"/>
  <c r="BN36" i="60"/>
  <c r="AH36" i="60"/>
  <c r="BS36" i="60"/>
  <c r="BO36" i="60"/>
  <c r="AJ36" i="60"/>
  <c r="BQ36" i="60" s="1"/>
  <c r="BL31" i="60"/>
  <c r="BN31" i="60"/>
  <c r="AH31" i="60"/>
  <c r="BS31" i="60"/>
  <c r="BO31" i="60"/>
  <c r="AJ31" i="60"/>
  <c r="BQ31" i="60" s="1"/>
  <c r="BT31" i="60"/>
  <c r="BP31" i="60"/>
  <c r="BR31" i="60" s="1"/>
  <c r="BJ31" i="60"/>
  <c r="BJ17" i="60"/>
  <c r="BL17" i="60"/>
  <c r="BN17" i="60"/>
  <c r="AH17" i="60"/>
  <c r="AJ17" i="60" s="1"/>
  <c r="BQ17" i="60" s="1"/>
  <c r="AH18" i="60"/>
  <c r="AJ18" i="60" s="1"/>
  <c r="BQ18" i="60" s="1"/>
  <c r="BJ18" i="60"/>
  <c r="BL18" i="60"/>
  <c r="BN18" i="60"/>
  <c r="BN11" i="60"/>
  <c r="AH11" i="60"/>
  <c r="AJ11" i="60" s="1"/>
  <c r="BQ11" i="60" s="1"/>
  <c r="BJ11" i="60"/>
  <c r="BL11" i="60"/>
  <c r="BL51" i="60"/>
  <c r="BN51" i="60"/>
  <c r="AH51" i="60"/>
  <c r="BS51" i="60"/>
  <c r="BO51" i="60"/>
  <c r="AJ51" i="60"/>
  <c r="BQ51" i="60" s="1"/>
  <c r="BT51" i="60"/>
  <c r="BP51" i="60"/>
  <c r="BR51" i="60" s="1"/>
  <c r="BJ51" i="60"/>
  <c r="BL39" i="60"/>
  <c r="BN39" i="60"/>
  <c r="AH39" i="60"/>
  <c r="BS39" i="60"/>
  <c r="BO39" i="60"/>
  <c r="AJ39" i="60"/>
  <c r="BQ39" i="60" s="1"/>
  <c r="BT39" i="60"/>
  <c r="BP39" i="60"/>
  <c r="BR39" i="60" s="1"/>
  <c r="BJ39" i="60"/>
  <c r="BN22" i="60"/>
  <c r="AH22" i="60"/>
  <c r="BS22" i="60"/>
  <c r="BO22" i="60"/>
  <c r="AJ22" i="60"/>
  <c r="BQ22" i="60" s="1"/>
  <c r="BT22" i="60"/>
  <c r="BP22" i="60"/>
  <c r="BR22" i="60" s="1"/>
  <c r="BJ22" i="60"/>
  <c r="BL22" i="60"/>
  <c r="BL27" i="60"/>
  <c r="BN27" i="60"/>
  <c r="AH27" i="60"/>
  <c r="BS27" i="60"/>
  <c r="BO27" i="60"/>
  <c r="AJ27" i="60"/>
  <c r="BQ27" i="60" s="1"/>
  <c r="BT27" i="60"/>
  <c r="BP27" i="60"/>
  <c r="BR27" i="60" s="1"/>
  <c r="BJ27" i="60"/>
  <c r="BL9" i="60"/>
  <c r="BJ9" i="60"/>
  <c r="BN9" i="60"/>
  <c r="AH9" i="60"/>
  <c r="AJ9" i="60" s="1"/>
  <c r="BQ9" i="60" s="1"/>
  <c r="BN12" i="60"/>
  <c r="AH12" i="60"/>
  <c r="AJ12" i="60" s="1"/>
  <c r="BQ12" i="60" s="1"/>
  <c r="BL12" i="60"/>
  <c r="BJ12" i="60"/>
  <c r="BT32" i="60"/>
  <c r="BP32" i="60"/>
  <c r="BR32" i="60" s="1"/>
  <c r="BJ32" i="60"/>
  <c r="BL32" i="60"/>
  <c r="BN32" i="60"/>
  <c r="AH32" i="60"/>
  <c r="BS32" i="60"/>
  <c r="BO32" i="60"/>
  <c r="AJ32" i="60"/>
  <c r="BQ32" i="60" s="1"/>
  <c r="BT24" i="60"/>
  <c r="BP24" i="60"/>
  <c r="BR24" i="60" s="1"/>
  <c r="BJ24" i="60"/>
  <c r="BL24" i="60"/>
  <c r="BN24" i="60"/>
  <c r="AH24" i="60"/>
  <c r="BS24" i="60"/>
  <c r="BO24" i="60"/>
  <c r="AJ24" i="60"/>
  <c r="BQ24" i="60" s="1"/>
  <c r="BS41" i="60"/>
  <c r="BO41" i="60"/>
  <c r="AJ41" i="60"/>
  <c r="BQ41" i="60" s="1"/>
  <c r="BT41" i="60"/>
  <c r="BP41" i="60"/>
  <c r="BR41" i="60" s="1"/>
  <c r="BJ41" i="60"/>
  <c r="BL41" i="60"/>
  <c r="BN41" i="60"/>
  <c r="AH41" i="60"/>
  <c r="BT44" i="60"/>
  <c r="BP44" i="60"/>
  <c r="BR44" i="60" s="1"/>
  <c r="BJ44" i="60"/>
  <c r="BL44" i="60"/>
  <c r="BN44" i="60"/>
  <c r="AH44" i="60"/>
  <c r="BS44" i="60"/>
  <c r="BO44" i="60"/>
  <c r="AJ44" i="60"/>
  <c r="BQ44" i="60" s="1"/>
  <c r="BT52" i="60"/>
  <c r="BP52" i="60"/>
  <c r="BR52" i="60" s="1"/>
  <c r="BJ52" i="60"/>
  <c r="BL52" i="60"/>
  <c r="BN52" i="60"/>
  <c r="AH52" i="60"/>
  <c r="BS52" i="60"/>
  <c r="BO52" i="60"/>
  <c r="AJ52" i="60"/>
  <c r="BQ52" i="60" s="1"/>
  <c r="BN34" i="60"/>
  <c r="AH34" i="60"/>
  <c r="BS34" i="60"/>
  <c r="BO34" i="60"/>
  <c r="AJ34" i="60"/>
  <c r="BQ34" i="60" s="1"/>
  <c r="BT34" i="60"/>
  <c r="BP34" i="60"/>
  <c r="BR34" i="60" s="1"/>
  <c r="BJ34" i="60"/>
  <c r="BL34" i="60"/>
  <c r="BL19" i="60"/>
  <c r="BN19" i="60"/>
  <c r="AH19" i="60"/>
  <c r="BS19" i="60"/>
  <c r="BO19" i="60"/>
  <c r="AJ19" i="60"/>
  <c r="BQ19" i="60" s="1"/>
  <c r="BT19" i="60"/>
  <c r="BP19" i="60"/>
  <c r="BR19" i="60" s="1"/>
  <c r="BJ19" i="60"/>
  <c r="BS45" i="60"/>
  <c r="BO45" i="60"/>
  <c r="AJ45" i="60"/>
  <c r="BQ45" i="60" s="1"/>
  <c r="BT45" i="60"/>
  <c r="BP45" i="60"/>
  <c r="BR45" i="60" s="1"/>
  <c r="BJ45" i="60"/>
  <c r="BL45" i="60"/>
  <c r="BN45" i="60"/>
  <c r="AH45" i="60"/>
  <c r="BJ10" i="60"/>
  <c r="BL10" i="60"/>
  <c r="BN10" i="60"/>
  <c r="AH10" i="60"/>
  <c r="AJ10" i="60" s="1"/>
  <c r="BQ10" i="60" s="1"/>
  <c r="BN42" i="60"/>
  <c r="AH42" i="60"/>
  <c r="BS42" i="60"/>
  <c r="BO42" i="60"/>
  <c r="AJ42" i="60"/>
  <c r="BQ42" i="60" s="1"/>
  <c r="BT42" i="60"/>
  <c r="BP42" i="60"/>
  <c r="BR42" i="60" s="1"/>
  <c r="BJ42" i="60"/>
  <c r="BL42" i="60"/>
  <c r="BL47" i="60"/>
  <c r="BN47" i="60"/>
  <c r="AH47" i="60"/>
  <c r="BS47" i="60"/>
  <c r="BO47" i="60"/>
  <c r="AJ47" i="60"/>
  <c r="BQ47" i="60" s="1"/>
  <c r="BT47" i="60"/>
  <c r="BP47" i="60"/>
  <c r="BR47" i="60" s="1"/>
  <c r="BJ47" i="60"/>
  <c r="D9" i="59"/>
  <c r="D11" i="59"/>
  <c r="BX11" i="59"/>
  <c r="BX10" i="59"/>
  <c r="BX8" i="59"/>
  <c r="BX9" i="59"/>
  <c r="D8" i="59"/>
  <c r="D10" i="59"/>
  <c r="D52" i="58"/>
  <c r="D52" i="59"/>
  <c r="BX50" i="58"/>
  <c r="BX50" i="59"/>
  <c r="BX48" i="58"/>
  <c r="BX48" i="59"/>
  <c r="D46" i="58"/>
  <c r="D46" i="59"/>
  <c r="BX44" i="58"/>
  <c r="BX44" i="59"/>
  <c r="BX42" i="58"/>
  <c r="BX42" i="59"/>
  <c r="D40" i="58"/>
  <c r="D40" i="59"/>
  <c r="D38" i="58"/>
  <c r="D38" i="59"/>
  <c r="BX34" i="58"/>
  <c r="BX34" i="59"/>
  <c r="BX30" i="58"/>
  <c r="BX30" i="59"/>
  <c r="D28" i="58"/>
  <c r="D28" i="59"/>
  <c r="D26" i="58"/>
  <c r="D26" i="59"/>
  <c r="D22" i="58"/>
  <c r="D22" i="59"/>
  <c r="D18" i="58"/>
  <c r="D18" i="59"/>
  <c r="D16" i="58"/>
  <c r="D16" i="59"/>
  <c r="D14" i="58"/>
  <c r="D14" i="59"/>
  <c r="BX37" i="58"/>
  <c r="BX37" i="59"/>
  <c r="BX33" i="58"/>
  <c r="BX33" i="59"/>
  <c r="BX29" i="58"/>
  <c r="BX29" i="59"/>
  <c r="BX25" i="58"/>
  <c r="BX25" i="59"/>
  <c r="BX21" i="58"/>
  <c r="BX21" i="59"/>
  <c r="BX17" i="58"/>
  <c r="BX17" i="59"/>
  <c r="BX13" i="58"/>
  <c r="BX13" i="59"/>
  <c r="BN30" i="59"/>
  <c r="AH30" i="59"/>
  <c r="BS30" i="59"/>
  <c r="BO30" i="59"/>
  <c r="AJ30" i="59"/>
  <c r="BQ30" i="59" s="1"/>
  <c r="BT30" i="59"/>
  <c r="BP30" i="59"/>
  <c r="BR30" i="59" s="1"/>
  <c r="BJ30" i="59"/>
  <c r="BL30" i="59"/>
  <c r="BN46" i="59"/>
  <c r="AH46" i="59"/>
  <c r="BS46" i="59"/>
  <c r="BO46" i="59"/>
  <c r="AJ46" i="59"/>
  <c r="BQ46" i="59" s="1"/>
  <c r="BT46" i="59"/>
  <c r="BP46" i="59"/>
  <c r="BR46" i="59" s="1"/>
  <c r="BJ46" i="59"/>
  <c r="BL46" i="59"/>
  <c r="BT40" i="59"/>
  <c r="BP40" i="59"/>
  <c r="BR40" i="59" s="1"/>
  <c r="BJ40" i="59"/>
  <c r="BL40" i="59"/>
  <c r="BN40" i="59"/>
  <c r="AH40" i="59"/>
  <c r="BS40" i="59"/>
  <c r="BO40" i="59"/>
  <c r="AJ40" i="59"/>
  <c r="BQ40" i="59" s="1"/>
  <c r="BL13" i="59"/>
  <c r="BN13" i="59"/>
  <c r="AH13" i="59"/>
  <c r="AJ13" i="59" s="1"/>
  <c r="BQ13" i="59" s="1"/>
  <c r="BJ13" i="59"/>
  <c r="BL15" i="59"/>
  <c r="BJ15" i="59"/>
  <c r="BN15" i="59"/>
  <c r="AH15" i="59"/>
  <c r="AJ15" i="59" s="1"/>
  <c r="BQ15" i="59" s="1"/>
  <c r="BN38" i="59"/>
  <c r="AH38" i="59"/>
  <c r="BS38" i="59"/>
  <c r="BO38" i="59"/>
  <c r="AJ38" i="59"/>
  <c r="BQ38" i="59" s="1"/>
  <c r="BT38" i="59"/>
  <c r="BP38" i="59"/>
  <c r="BR38" i="59" s="1"/>
  <c r="BJ38" i="59"/>
  <c r="BL38" i="59"/>
  <c r="BS37" i="59"/>
  <c r="BO37" i="59"/>
  <c r="AJ37" i="59"/>
  <c r="BQ37" i="59" s="1"/>
  <c r="BT37" i="59"/>
  <c r="BP37" i="59"/>
  <c r="BR37" i="59" s="1"/>
  <c r="BJ37" i="59"/>
  <c r="BL37" i="59"/>
  <c r="BN37" i="59"/>
  <c r="AH37" i="59"/>
  <c r="BN50" i="59"/>
  <c r="AH50" i="59"/>
  <c r="BS50" i="59"/>
  <c r="BO50" i="59"/>
  <c r="AJ50" i="59"/>
  <c r="BQ50" i="59" s="1"/>
  <c r="BT50" i="59"/>
  <c r="BP50" i="59"/>
  <c r="BR50" i="59" s="1"/>
  <c r="BJ50" i="59"/>
  <c r="BL50" i="59"/>
  <c r="BL35" i="59"/>
  <c r="BN35" i="59"/>
  <c r="AH35" i="59"/>
  <c r="BS35" i="59"/>
  <c r="BO35" i="59"/>
  <c r="AJ35" i="59"/>
  <c r="BQ35" i="59" s="1"/>
  <c r="BT35" i="59"/>
  <c r="BP35" i="59"/>
  <c r="BR35" i="59" s="1"/>
  <c r="BJ35" i="59"/>
  <c r="BX51" i="58"/>
  <c r="BX51" i="59"/>
  <c r="BX49" i="58"/>
  <c r="BX49" i="59"/>
  <c r="BX47" i="58"/>
  <c r="BX47" i="59"/>
  <c r="BX45" i="58"/>
  <c r="BX45" i="59"/>
  <c r="BX43" i="58"/>
  <c r="BX43" i="59"/>
  <c r="BX41" i="58"/>
  <c r="BX41" i="59"/>
  <c r="BX39" i="58"/>
  <c r="BX39" i="59"/>
  <c r="BX35" i="58"/>
  <c r="BX35" i="59"/>
  <c r="BX31" i="58"/>
  <c r="BX31" i="59"/>
  <c r="BX27" i="58"/>
  <c r="BX27" i="59"/>
  <c r="BX23" i="58"/>
  <c r="BX23" i="59"/>
  <c r="BX19" i="58"/>
  <c r="BX19" i="59"/>
  <c r="BX15" i="58"/>
  <c r="BX15" i="59"/>
  <c r="BT28" i="59"/>
  <c r="BP28" i="59"/>
  <c r="BR28" i="59" s="1"/>
  <c r="BJ28" i="59"/>
  <c r="BL28" i="59"/>
  <c r="BN28" i="59"/>
  <c r="AH28" i="59"/>
  <c r="BS28" i="59"/>
  <c r="BO28" i="59"/>
  <c r="AJ28" i="59"/>
  <c r="BQ28" i="59" s="1"/>
  <c r="BS29" i="59"/>
  <c r="BO29" i="59"/>
  <c r="AJ29" i="59"/>
  <c r="BQ29" i="59" s="1"/>
  <c r="BT29" i="59"/>
  <c r="BP29" i="59"/>
  <c r="BR29" i="59" s="1"/>
  <c r="BJ29" i="59"/>
  <c r="BL29" i="59"/>
  <c r="BN29" i="59"/>
  <c r="AH29" i="59"/>
  <c r="BT20" i="59"/>
  <c r="BP20" i="59"/>
  <c r="BR20" i="59" s="1"/>
  <c r="BJ20" i="59"/>
  <c r="BL20" i="59"/>
  <c r="BN20" i="59"/>
  <c r="AH20" i="59"/>
  <c r="BS20" i="59"/>
  <c r="BO20" i="59"/>
  <c r="AJ20" i="59"/>
  <c r="BQ20" i="59" s="1"/>
  <c r="BS25" i="59"/>
  <c r="BO25" i="59"/>
  <c r="AJ25" i="59"/>
  <c r="BQ25" i="59" s="1"/>
  <c r="BT25" i="59"/>
  <c r="BP25" i="59"/>
  <c r="BR25" i="59" s="1"/>
  <c r="BJ25" i="59"/>
  <c r="BL25" i="59"/>
  <c r="BN25" i="59"/>
  <c r="AH25" i="59"/>
  <c r="BS33" i="59"/>
  <c r="BO33" i="59"/>
  <c r="AJ33" i="59"/>
  <c r="BQ33" i="59" s="1"/>
  <c r="BT33" i="59"/>
  <c r="BP33" i="59"/>
  <c r="BR33" i="59" s="1"/>
  <c r="BJ33" i="59"/>
  <c r="BL33" i="59"/>
  <c r="BN33" i="59"/>
  <c r="AH33" i="59"/>
  <c r="BS49" i="59"/>
  <c r="BO49" i="59"/>
  <c r="AJ49" i="59"/>
  <c r="BQ49" i="59" s="1"/>
  <c r="BT49" i="59"/>
  <c r="BP49" i="59"/>
  <c r="BR49" i="59" s="1"/>
  <c r="BJ49" i="59"/>
  <c r="BL49" i="59"/>
  <c r="BN49" i="59"/>
  <c r="AH49" i="59"/>
  <c r="BL23" i="59"/>
  <c r="BN23" i="59"/>
  <c r="AH23" i="59"/>
  <c r="BS23" i="59"/>
  <c r="BO23" i="59"/>
  <c r="AJ23" i="59"/>
  <c r="BQ23" i="59" s="1"/>
  <c r="BT23" i="59"/>
  <c r="BP23" i="59"/>
  <c r="BR23" i="59" s="1"/>
  <c r="BJ23" i="59"/>
  <c r="BS21" i="59"/>
  <c r="BO21" i="59"/>
  <c r="AJ21" i="59"/>
  <c r="BQ21" i="59" s="1"/>
  <c r="BT21" i="59"/>
  <c r="BP21" i="59"/>
  <c r="BR21" i="59" s="1"/>
  <c r="BJ21" i="59"/>
  <c r="BL21" i="59"/>
  <c r="BN21" i="59"/>
  <c r="AH21" i="59"/>
  <c r="BN14" i="59"/>
  <c r="AH14" i="59"/>
  <c r="AJ14" i="59" s="1"/>
  <c r="BQ14" i="59" s="1"/>
  <c r="BJ14" i="59"/>
  <c r="BL14" i="59"/>
  <c r="D32" i="58"/>
  <c r="D32" i="59"/>
  <c r="BX28" i="58"/>
  <c r="BX28" i="59"/>
  <c r="BX24" i="58"/>
  <c r="BX24" i="59"/>
  <c r="D20" i="58"/>
  <c r="D20" i="59"/>
  <c r="BX16" i="58"/>
  <c r="BX16" i="59"/>
  <c r="BX12" i="58"/>
  <c r="BX12" i="59"/>
  <c r="BL43" i="59"/>
  <c r="BN43" i="59"/>
  <c r="AH43" i="59"/>
  <c r="BS43" i="59"/>
  <c r="BO43" i="59"/>
  <c r="AJ43" i="59"/>
  <c r="BQ43" i="59" s="1"/>
  <c r="BT43" i="59"/>
  <c r="BP43" i="59"/>
  <c r="BR43" i="59" s="1"/>
  <c r="BJ43" i="59"/>
  <c r="BN26" i="59"/>
  <c r="AH26" i="59"/>
  <c r="BS26" i="59"/>
  <c r="BO26" i="59"/>
  <c r="AJ26" i="59"/>
  <c r="BQ26" i="59" s="1"/>
  <c r="BT26" i="59"/>
  <c r="BP26" i="59"/>
  <c r="BR26" i="59" s="1"/>
  <c r="BJ26" i="59"/>
  <c r="BL26" i="59"/>
  <c r="BJ16" i="59"/>
  <c r="BN16" i="59"/>
  <c r="AH16" i="59"/>
  <c r="AJ16" i="59" s="1"/>
  <c r="BQ16" i="59" s="1"/>
  <c r="BL16" i="59"/>
  <c r="BJ8" i="59"/>
  <c r="BN8" i="59"/>
  <c r="AH8" i="59"/>
  <c r="AJ8" i="59" s="1"/>
  <c r="BQ8" i="59" s="1"/>
  <c r="BL8" i="59"/>
  <c r="BT48" i="59"/>
  <c r="BP48" i="59"/>
  <c r="BR48" i="59" s="1"/>
  <c r="BJ48" i="59"/>
  <c r="BL48" i="59"/>
  <c r="BN48" i="59"/>
  <c r="AH48" i="59"/>
  <c r="BS48" i="59"/>
  <c r="BO48" i="59"/>
  <c r="AJ48" i="59"/>
  <c r="BQ48" i="59" s="1"/>
  <c r="BT36" i="59"/>
  <c r="BP36" i="59"/>
  <c r="BR36" i="59" s="1"/>
  <c r="BJ36" i="59"/>
  <c r="BL36" i="59"/>
  <c r="BN36" i="59"/>
  <c r="AH36" i="59"/>
  <c r="BS36" i="59"/>
  <c r="BO36" i="59"/>
  <c r="AJ36" i="59"/>
  <c r="BQ36" i="59" s="1"/>
  <c r="BL31" i="59"/>
  <c r="BN31" i="59"/>
  <c r="AH31" i="59"/>
  <c r="BS31" i="59"/>
  <c r="BO31" i="59"/>
  <c r="AJ31" i="59"/>
  <c r="BQ31" i="59" s="1"/>
  <c r="BT31" i="59"/>
  <c r="BP31" i="59"/>
  <c r="BR31" i="59" s="1"/>
  <c r="BJ31" i="59"/>
  <c r="BJ17" i="59"/>
  <c r="BL17" i="59"/>
  <c r="BN17" i="59"/>
  <c r="AH17" i="59"/>
  <c r="AJ17" i="59" s="1"/>
  <c r="BQ17" i="59" s="1"/>
  <c r="BN18" i="59"/>
  <c r="AH18" i="59"/>
  <c r="AJ18" i="59" s="1"/>
  <c r="BQ18" i="59" s="1"/>
  <c r="BJ18" i="59"/>
  <c r="BL18" i="59"/>
  <c r="BL11" i="59"/>
  <c r="BN11" i="59"/>
  <c r="AH11" i="59"/>
  <c r="AJ11" i="59" s="1"/>
  <c r="BQ11" i="59" s="1"/>
  <c r="BJ11" i="59"/>
  <c r="BL51" i="59"/>
  <c r="BN51" i="59"/>
  <c r="AH51" i="59"/>
  <c r="BS51" i="59"/>
  <c r="BO51" i="59"/>
  <c r="AJ51" i="59"/>
  <c r="BQ51" i="59" s="1"/>
  <c r="BT51" i="59"/>
  <c r="BP51" i="59"/>
  <c r="BR51" i="59" s="1"/>
  <c r="BJ51" i="59"/>
  <c r="BL39" i="59"/>
  <c r="BN39" i="59"/>
  <c r="AH39" i="59"/>
  <c r="BS39" i="59"/>
  <c r="BO39" i="59"/>
  <c r="AJ39" i="59"/>
  <c r="BQ39" i="59" s="1"/>
  <c r="BT39" i="59"/>
  <c r="BP39" i="59"/>
  <c r="BR39" i="59" s="1"/>
  <c r="BJ39" i="59"/>
  <c r="BN22" i="59"/>
  <c r="AH22" i="59"/>
  <c r="BS22" i="59"/>
  <c r="BO22" i="59"/>
  <c r="AJ22" i="59"/>
  <c r="BQ22" i="59" s="1"/>
  <c r="BT22" i="59"/>
  <c r="BP22" i="59"/>
  <c r="BR22" i="59" s="1"/>
  <c r="BJ22" i="59"/>
  <c r="BL22" i="59"/>
  <c r="D36" i="58"/>
  <c r="D36" i="59"/>
  <c r="BX52" i="58"/>
  <c r="BX52" i="59"/>
  <c r="D50" i="58"/>
  <c r="D50" i="59"/>
  <c r="D48" i="58"/>
  <c r="D48" i="59"/>
  <c r="BX46" i="58"/>
  <c r="BX46" i="59"/>
  <c r="D44" i="58"/>
  <c r="D44" i="59"/>
  <c r="D42" i="58"/>
  <c r="D42" i="59"/>
  <c r="BX40" i="58"/>
  <c r="BX40" i="59"/>
  <c r="BX38" i="58"/>
  <c r="BX38" i="59"/>
  <c r="BX36" i="58"/>
  <c r="BX36" i="59"/>
  <c r="D34" i="58"/>
  <c r="D34" i="59"/>
  <c r="BX32" i="58"/>
  <c r="BX32" i="59"/>
  <c r="D30" i="58"/>
  <c r="D30" i="59"/>
  <c r="BX26" i="58"/>
  <c r="BX26" i="59"/>
  <c r="D24" i="58"/>
  <c r="D24" i="59"/>
  <c r="BX22" i="58"/>
  <c r="BX22" i="59"/>
  <c r="BX20" i="58"/>
  <c r="BX20" i="59"/>
  <c r="BX18" i="58"/>
  <c r="BX18" i="59"/>
  <c r="BX14" i="58"/>
  <c r="BX14" i="59"/>
  <c r="D12" i="58"/>
  <c r="D12" i="59"/>
  <c r="D51" i="58"/>
  <c r="D51" i="59"/>
  <c r="D49" i="58"/>
  <c r="D49" i="59"/>
  <c r="D47" i="58"/>
  <c r="D47" i="59"/>
  <c r="D45" i="58"/>
  <c r="D45" i="59"/>
  <c r="D43" i="58"/>
  <c r="D43" i="59"/>
  <c r="D41" i="58"/>
  <c r="D41" i="59"/>
  <c r="D39" i="58"/>
  <c r="D39" i="59"/>
  <c r="D37" i="58"/>
  <c r="D37" i="59"/>
  <c r="D35" i="58"/>
  <c r="D35" i="59"/>
  <c r="D33" i="58"/>
  <c r="D33" i="59"/>
  <c r="D31" i="58"/>
  <c r="D31" i="59"/>
  <c r="D29" i="58"/>
  <c r="D29" i="59"/>
  <c r="D27" i="58"/>
  <c r="D27" i="59"/>
  <c r="D25" i="58"/>
  <c r="D25" i="59"/>
  <c r="D23" i="58"/>
  <c r="D23" i="59"/>
  <c r="D21" i="58"/>
  <c r="D21" i="59"/>
  <c r="D19" i="58"/>
  <c r="D19" i="59"/>
  <c r="D17" i="58"/>
  <c r="D17" i="59"/>
  <c r="D15" i="58"/>
  <c r="D15" i="59"/>
  <c r="D13" i="58"/>
  <c r="D13" i="59"/>
  <c r="BL27" i="59"/>
  <c r="BN27" i="59"/>
  <c r="AH27" i="59"/>
  <c r="BS27" i="59"/>
  <c r="BO27" i="59"/>
  <c r="AJ27" i="59"/>
  <c r="BQ27" i="59" s="1"/>
  <c r="BT27" i="59"/>
  <c r="BP27" i="59"/>
  <c r="BR27" i="59" s="1"/>
  <c r="BJ27" i="59"/>
  <c r="BL9" i="59"/>
  <c r="BN9" i="59"/>
  <c r="AH9" i="59"/>
  <c r="AJ9" i="59" s="1"/>
  <c r="BQ9" i="59" s="1"/>
  <c r="BJ9" i="59"/>
  <c r="BJ12" i="59"/>
  <c r="BN12" i="59"/>
  <c r="AH12" i="59"/>
  <c r="AJ12" i="59" s="1"/>
  <c r="BQ12" i="59" s="1"/>
  <c r="BL12" i="59"/>
  <c r="BT32" i="59"/>
  <c r="BP32" i="59"/>
  <c r="BR32" i="59" s="1"/>
  <c r="BJ32" i="59"/>
  <c r="BL32" i="59"/>
  <c r="BN32" i="59"/>
  <c r="AH32" i="59"/>
  <c r="BS32" i="59"/>
  <c r="BO32" i="59"/>
  <c r="AJ32" i="59"/>
  <c r="BQ32" i="59" s="1"/>
  <c r="BT24" i="59"/>
  <c r="BP24" i="59"/>
  <c r="BR24" i="59" s="1"/>
  <c r="BJ24" i="59"/>
  <c r="BL24" i="59"/>
  <c r="BN24" i="59"/>
  <c r="AH24" i="59"/>
  <c r="BS24" i="59"/>
  <c r="BO24" i="59"/>
  <c r="AJ24" i="59"/>
  <c r="BQ24" i="59" s="1"/>
  <c r="BS41" i="59"/>
  <c r="BO41" i="59"/>
  <c r="AJ41" i="59"/>
  <c r="BQ41" i="59" s="1"/>
  <c r="BT41" i="59"/>
  <c r="BP41" i="59"/>
  <c r="BR41" i="59" s="1"/>
  <c r="BJ41" i="59"/>
  <c r="BL41" i="59"/>
  <c r="BN41" i="59"/>
  <c r="AH41" i="59"/>
  <c r="BT44" i="59"/>
  <c r="BP44" i="59"/>
  <c r="BR44" i="59" s="1"/>
  <c r="BJ44" i="59"/>
  <c r="BL44" i="59"/>
  <c r="BN44" i="59"/>
  <c r="AH44" i="59"/>
  <c r="BS44" i="59"/>
  <c r="BO44" i="59"/>
  <c r="AJ44" i="59"/>
  <c r="BQ44" i="59" s="1"/>
  <c r="BT52" i="59"/>
  <c r="BP52" i="59"/>
  <c r="BR52" i="59" s="1"/>
  <c r="BJ52" i="59"/>
  <c r="BL52" i="59"/>
  <c r="BN52" i="59"/>
  <c r="AH52" i="59"/>
  <c r="BS52" i="59"/>
  <c r="BO52" i="59"/>
  <c r="AJ52" i="59"/>
  <c r="BQ52" i="59" s="1"/>
  <c r="BN34" i="59"/>
  <c r="AH34" i="59"/>
  <c r="BS34" i="59"/>
  <c r="BO34" i="59"/>
  <c r="AJ34" i="59"/>
  <c r="BQ34" i="59" s="1"/>
  <c r="BT34" i="59"/>
  <c r="BP34" i="59"/>
  <c r="BR34" i="59" s="1"/>
  <c r="BJ34" i="59"/>
  <c r="BL34" i="59"/>
  <c r="BL19" i="59"/>
  <c r="AH19" i="59"/>
  <c r="BS19" i="59"/>
  <c r="BO19" i="59"/>
  <c r="AJ19" i="59"/>
  <c r="BQ19" i="59" s="1"/>
  <c r="BT19" i="59"/>
  <c r="BP19" i="59"/>
  <c r="BR19" i="59" s="1"/>
  <c r="BJ19" i="59"/>
  <c r="BN19" i="59"/>
  <c r="BS45" i="59"/>
  <c r="BO45" i="59"/>
  <c r="AJ45" i="59"/>
  <c r="BQ45" i="59" s="1"/>
  <c r="BT45" i="59"/>
  <c r="BP45" i="59"/>
  <c r="BR45" i="59" s="1"/>
  <c r="BJ45" i="59"/>
  <c r="BL45" i="59"/>
  <c r="BN45" i="59"/>
  <c r="AH45" i="59"/>
  <c r="BN10" i="59"/>
  <c r="AH10" i="59"/>
  <c r="AJ10" i="59" s="1"/>
  <c r="BQ10" i="59" s="1"/>
  <c r="BJ10" i="59"/>
  <c r="BL10" i="59"/>
  <c r="BN42" i="59"/>
  <c r="AH42" i="59"/>
  <c r="BS42" i="59"/>
  <c r="BO42" i="59"/>
  <c r="AJ42" i="59"/>
  <c r="BQ42" i="59" s="1"/>
  <c r="BT42" i="59"/>
  <c r="BP42" i="59"/>
  <c r="BR42" i="59" s="1"/>
  <c r="BJ42" i="59"/>
  <c r="BL42" i="59"/>
  <c r="BL47" i="59"/>
  <c r="BN47" i="59"/>
  <c r="AH47" i="59"/>
  <c r="BS47" i="59"/>
  <c r="BO47" i="59"/>
  <c r="AJ47" i="59"/>
  <c r="BQ47" i="59" s="1"/>
  <c r="BT47" i="59"/>
  <c r="BP47" i="59"/>
  <c r="BR47" i="59" s="1"/>
  <c r="BJ47" i="59"/>
  <c r="D9" i="58"/>
  <c r="D11" i="58"/>
  <c r="BX11" i="58"/>
  <c r="BX10" i="58"/>
  <c r="BX8" i="58"/>
  <c r="BX9" i="58"/>
  <c r="D8" i="58"/>
  <c r="D10" i="58"/>
  <c r="BN43" i="58"/>
  <c r="AH43" i="58"/>
  <c r="BS43" i="58"/>
  <c r="BO43" i="58"/>
  <c r="AJ43" i="58"/>
  <c r="BQ43" i="58" s="1"/>
  <c r="BT43" i="58"/>
  <c r="BP43" i="58"/>
  <c r="BR43" i="58" s="1"/>
  <c r="BJ43" i="58"/>
  <c r="BL43" i="58"/>
  <c r="BS26" i="58"/>
  <c r="BO26" i="58"/>
  <c r="AJ26" i="58"/>
  <c r="BQ26" i="58" s="1"/>
  <c r="BT26" i="58"/>
  <c r="BP26" i="58"/>
  <c r="BR26" i="58" s="1"/>
  <c r="BJ26" i="58"/>
  <c r="BL26" i="58"/>
  <c r="BN26" i="58"/>
  <c r="AH26" i="58"/>
  <c r="BN8" i="58"/>
  <c r="AH8" i="58"/>
  <c r="AJ8" i="58" s="1"/>
  <c r="BQ8" i="58" s="1"/>
  <c r="BJ8" i="58"/>
  <c r="BL8" i="58"/>
  <c r="BL36" i="58"/>
  <c r="BN36" i="58"/>
  <c r="AH36" i="58"/>
  <c r="BS36" i="58"/>
  <c r="AJ36" i="58"/>
  <c r="BQ36" i="58" s="1"/>
  <c r="BT36" i="58"/>
  <c r="BJ36" i="58"/>
  <c r="BO36" i="58"/>
  <c r="BP36" i="58"/>
  <c r="BR36" i="58" s="1"/>
  <c r="BS22" i="58"/>
  <c r="BO22" i="58"/>
  <c r="AJ22" i="58"/>
  <c r="BQ22" i="58" s="1"/>
  <c r="BT22" i="58"/>
  <c r="BP22" i="58"/>
  <c r="BR22" i="58" s="1"/>
  <c r="BJ22" i="58"/>
  <c r="AH22" i="58"/>
  <c r="BL22" i="58"/>
  <c r="BN22" i="58"/>
  <c r="BS30" i="58"/>
  <c r="BO30" i="58"/>
  <c r="AJ30" i="58"/>
  <c r="BQ30" i="58" s="1"/>
  <c r="BT30" i="58"/>
  <c r="BP30" i="58"/>
  <c r="BR30" i="58" s="1"/>
  <c r="BJ30" i="58"/>
  <c r="AH30" i="58"/>
  <c r="BL30" i="58"/>
  <c r="BN30" i="58"/>
  <c r="BS46" i="58"/>
  <c r="BO46" i="58"/>
  <c r="AJ46" i="58"/>
  <c r="BQ46" i="58" s="1"/>
  <c r="BT46" i="58"/>
  <c r="BP46" i="58"/>
  <c r="BR46" i="58" s="1"/>
  <c r="BJ46" i="58"/>
  <c r="BL46" i="58"/>
  <c r="BN46" i="58"/>
  <c r="AH46" i="58"/>
  <c r="BL40" i="58"/>
  <c r="BN40" i="58"/>
  <c r="AH40" i="58"/>
  <c r="BS40" i="58"/>
  <c r="BO40" i="58"/>
  <c r="AJ40" i="58"/>
  <c r="BQ40" i="58" s="1"/>
  <c r="BT40" i="58"/>
  <c r="BJ40" i="58"/>
  <c r="BP40" i="58"/>
  <c r="BR40" i="58" s="1"/>
  <c r="BL13" i="58"/>
  <c r="BN13" i="58"/>
  <c r="AH13" i="58"/>
  <c r="AJ13" i="58" s="1"/>
  <c r="BQ13" i="58" s="1"/>
  <c r="BJ13" i="58"/>
  <c r="BJ15" i="58"/>
  <c r="BL15" i="58"/>
  <c r="BN15" i="58"/>
  <c r="AH15" i="58"/>
  <c r="AJ15" i="58" s="1"/>
  <c r="BQ15" i="58" s="1"/>
  <c r="BS38" i="58"/>
  <c r="BO38" i="58"/>
  <c r="AJ38" i="58"/>
  <c r="BQ38" i="58" s="1"/>
  <c r="BT38" i="58"/>
  <c r="BP38" i="58"/>
  <c r="BR38" i="58" s="1"/>
  <c r="BJ38" i="58"/>
  <c r="BL38" i="58"/>
  <c r="AH38" i="58"/>
  <c r="BN38" i="58"/>
  <c r="BT37" i="58"/>
  <c r="BP37" i="58"/>
  <c r="BR37" i="58" s="1"/>
  <c r="BJ37" i="58"/>
  <c r="BL37" i="58"/>
  <c r="AH37" i="58"/>
  <c r="BS37" i="58"/>
  <c r="AJ37" i="58"/>
  <c r="BQ37" i="58" s="1"/>
  <c r="BN37" i="58"/>
  <c r="BO37" i="58"/>
  <c r="BS50" i="58"/>
  <c r="BO50" i="58"/>
  <c r="AJ50" i="58"/>
  <c r="BQ50" i="58" s="1"/>
  <c r="BT50" i="58"/>
  <c r="BP50" i="58"/>
  <c r="BR50" i="58" s="1"/>
  <c r="BJ50" i="58"/>
  <c r="BL50" i="58"/>
  <c r="AH50" i="58"/>
  <c r="BN50" i="58"/>
  <c r="BN35" i="58"/>
  <c r="AH35" i="58"/>
  <c r="BS35" i="58"/>
  <c r="BO35" i="58"/>
  <c r="AJ35" i="58"/>
  <c r="BQ35" i="58" s="1"/>
  <c r="BT35" i="58"/>
  <c r="BJ35" i="58"/>
  <c r="BL35" i="58"/>
  <c r="BP35" i="58"/>
  <c r="BR35" i="58" s="1"/>
  <c r="BL28" i="58"/>
  <c r="BN28" i="58"/>
  <c r="AH28" i="58"/>
  <c r="BS28" i="58"/>
  <c r="AJ28" i="58"/>
  <c r="BQ28" i="58" s="1"/>
  <c r="BT28" i="58"/>
  <c r="BJ28" i="58"/>
  <c r="BO28" i="58"/>
  <c r="BP28" i="58"/>
  <c r="BR28" i="58" s="1"/>
  <c r="BT29" i="58"/>
  <c r="BP29" i="58"/>
  <c r="BR29" i="58" s="1"/>
  <c r="BJ29" i="58"/>
  <c r="BL29" i="58"/>
  <c r="AH29" i="58"/>
  <c r="BS29" i="58"/>
  <c r="AJ29" i="58"/>
  <c r="BQ29" i="58" s="1"/>
  <c r="BN29" i="58"/>
  <c r="BO29" i="58"/>
  <c r="BN20" i="58"/>
  <c r="AH20" i="58"/>
  <c r="BJ20" i="58"/>
  <c r="BS20" i="58"/>
  <c r="BL20" i="58"/>
  <c r="BT20" i="58"/>
  <c r="BO20" i="58"/>
  <c r="BP20" i="58"/>
  <c r="BR20" i="58" s="1"/>
  <c r="AJ20" i="58"/>
  <c r="BQ20" i="58" s="1"/>
  <c r="BT25" i="58"/>
  <c r="BP25" i="58"/>
  <c r="BR25" i="58" s="1"/>
  <c r="BJ25" i="58"/>
  <c r="BL25" i="58"/>
  <c r="BN25" i="58"/>
  <c r="BO25" i="58"/>
  <c r="AH25" i="58"/>
  <c r="BS25" i="58"/>
  <c r="AJ25" i="58"/>
  <c r="BQ25" i="58" s="1"/>
  <c r="BT33" i="58"/>
  <c r="BP33" i="58"/>
  <c r="BR33" i="58" s="1"/>
  <c r="BJ33" i="58"/>
  <c r="BL33" i="58"/>
  <c r="BN33" i="58"/>
  <c r="BO33" i="58"/>
  <c r="AH33" i="58"/>
  <c r="BS33" i="58"/>
  <c r="AJ33" i="58"/>
  <c r="BQ33" i="58" s="1"/>
  <c r="BT49" i="58"/>
  <c r="BP49" i="58"/>
  <c r="BR49" i="58" s="1"/>
  <c r="BJ49" i="58"/>
  <c r="BL49" i="58"/>
  <c r="BN49" i="58"/>
  <c r="AH49" i="58"/>
  <c r="AJ49" i="58"/>
  <c r="BQ49" i="58" s="1"/>
  <c r="BO49" i="58"/>
  <c r="BS49" i="58"/>
  <c r="BN23" i="58"/>
  <c r="AH23" i="58"/>
  <c r="BS23" i="58"/>
  <c r="BO23" i="58"/>
  <c r="AJ23" i="58"/>
  <c r="BQ23" i="58" s="1"/>
  <c r="BP23" i="58"/>
  <c r="BR23" i="58" s="1"/>
  <c r="BT23" i="58"/>
  <c r="BJ23" i="58"/>
  <c r="BL23" i="58"/>
  <c r="BT21" i="58"/>
  <c r="BP21" i="58"/>
  <c r="BR21" i="58" s="1"/>
  <c r="BL21" i="58"/>
  <c r="AJ21" i="58"/>
  <c r="BQ21" i="58" s="1"/>
  <c r="BS21" i="58"/>
  <c r="BJ21" i="58"/>
  <c r="BN21" i="58"/>
  <c r="BO21" i="58"/>
  <c r="AH21" i="58"/>
  <c r="BJ14" i="58"/>
  <c r="BL14" i="58"/>
  <c r="BN14" i="58"/>
  <c r="AH14" i="58"/>
  <c r="AJ14" i="58" s="1"/>
  <c r="BQ14" i="58" s="1"/>
  <c r="BN16" i="58"/>
  <c r="AH16" i="58"/>
  <c r="AJ16" i="58" s="1"/>
  <c r="BQ16" i="58" s="1"/>
  <c r="BJ16" i="58"/>
  <c r="BL16" i="58"/>
  <c r="BL48" i="58"/>
  <c r="BN48" i="58"/>
  <c r="AH48" i="58"/>
  <c r="BS48" i="58"/>
  <c r="BO48" i="58"/>
  <c r="AJ48" i="58"/>
  <c r="BQ48" i="58" s="1"/>
  <c r="BJ48" i="58"/>
  <c r="BP48" i="58"/>
  <c r="BR48" i="58" s="1"/>
  <c r="BT48" i="58"/>
  <c r="BN31" i="58"/>
  <c r="AH31" i="58"/>
  <c r="BS31" i="58"/>
  <c r="BO31" i="58"/>
  <c r="AJ31" i="58"/>
  <c r="BQ31" i="58" s="1"/>
  <c r="BP31" i="58"/>
  <c r="BR31" i="58" s="1"/>
  <c r="BT31" i="58"/>
  <c r="BJ31" i="58"/>
  <c r="BL31" i="58"/>
  <c r="BL17" i="58"/>
  <c r="AH17" i="58"/>
  <c r="AJ17" i="58" s="1"/>
  <c r="BQ17" i="58" s="1"/>
  <c r="BJ17" i="58"/>
  <c r="BN17" i="58"/>
  <c r="BJ18" i="58"/>
  <c r="BN18" i="58"/>
  <c r="AH18" i="58"/>
  <c r="AJ18" i="58" s="1"/>
  <c r="BQ18" i="58" s="1"/>
  <c r="BL18" i="58"/>
  <c r="AH11" i="58"/>
  <c r="AJ11" i="58" s="1"/>
  <c r="BQ11" i="58" s="1"/>
  <c r="BJ11" i="58"/>
  <c r="BL11" i="58"/>
  <c r="BN11" i="58"/>
  <c r="BN51" i="58"/>
  <c r="AH51" i="58"/>
  <c r="BS51" i="58"/>
  <c r="BO51" i="58"/>
  <c r="AJ51" i="58"/>
  <c r="BQ51" i="58" s="1"/>
  <c r="BT51" i="58"/>
  <c r="BP51" i="58"/>
  <c r="BR51" i="58" s="1"/>
  <c r="BJ51" i="58"/>
  <c r="BL51" i="58"/>
  <c r="BN39" i="58"/>
  <c r="AH39" i="58"/>
  <c r="BS39" i="58"/>
  <c r="BO39" i="58"/>
  <c r="AJ39" i="58"/>
  <c r="BQ39" i="58" s="1"/>
  <c r="BT39" i="58"/>
  <c r="BP39" i="58"/>
  <c r="BR39" i="58" s="1"/>
  <c r="BJ39" i="58"/>
  <c r="BL39" i="58"/>
  <c r="BN27" i="58"/>
  <c r="AH27" i="58"/>
  <c r="BS27" i="58"/>
  <c r="BO27" i="58"/>
  <c r="AJ27" i="58"/>
  <c r="BQ27" i="58" s="1"/>
  <c r="BT27" i="58"/>
  <c r="BJ27" i="58"/>
  <c r="BL27" i="58"/>
  <c r="BP27" i="58"/>
  <c r="BR27" i="58" s="1"/>
  <c r="BL9" i="58"/>
  <c r="BJ9" i="58"/>
  <c r="BN9" i="58"/>
  <c r="AH9" i="58"/>
  <c r="AJ9" i="58" s="1"/>
  <c r="BQ9" i="58" s="1"/>
  <c r="BN12" i="58"/>
  <c r="AH12" i="58"/>
  <c r="AJ12" i="58" s="1"/>
  <c r="BQ12" i="58" s="1"/>
  <c r="BL12" i="58"/>
  <c r="BJ12" i="58"/>
  <c r="BL32" i="58"/>
  <c r="BN32" i="58"/>
  <c r="AH32" i="58"/>
  <c r="BO32" i="58"/>
  <c r="BP32" i="58"/>
  <c r="BR32" i="58" s="1"/>
  <c r="BS32" i="58"/>
  <c r="AJ32" i="58"/>
  <c r="BQ32" i="58" s="1"/>
  <c r="BT32" i="58"/>
  <c r="BJ32" i="58"/>
  <c r="BL24" i="58"/>
  <c r="BN24" i="58"/>
  <c r="AH24" i="58"/>
  <c r="BO24" i="58"/>
  <c r="BP24" i="58"/>
  <c r="BR24" i="58" s="1"/>
  <c r="BJ24" i="58"/>
  <c r="BS24" i="58"/>
  <c r="AJ24" i="58"/>
  <c r="BQ24" i="58" s="1"/>
  <c r="BT24" i="58"/>
  <c r="BT41" i="58"/>
  <c r="BP41" i="58"/>
  <c r="BR41" i="58" s="1"/>
  <c r="BJ41" i="58"/>
  <c r="BL41" i="58"/>
  <c r="BN41" i="58"/>
  <c r="AH41" i="58"/>
  <c r="BS41" i="58"/>
  <c r="AJ41" i="58"/>
  <c r="BQ41" i="58" s="1"/>
  <c r="BO41" i="58"/>
  <c r="BL44" i="58"/>
  <c r="BN44" i="58"/>
  <c r="AH44" i="58"/>
  <c r="BS44" i="58"/>
  <c r="BO44" i="58"/>
  <c r="AJ44" i="58"/>
  <c r="BQ44" i="58" s="1"/>
  <c r="BP44" i="58"/>
  <c r="BR44" i="58" s="1"/>
  <c r="BT44" i="58"/>
  <c r="BJ44" i="58"/>
  <c r="BL52" i="58"/>
  <c r="BN52" i="58"/>
  <c r="AH52" i="58"/>
  <c r="BS52" i="58"/>
  <c r="BO52" i="58"/>
  <c r="AJ52" i="58"/>
  <c r="BQ52" i="58" s="1"/>
  <c r="BJ52" i="58"/>
  <c r="BP52" i="58"/>
  <c r="BR52" i="58" s="1"/>
  <c r="BT52" i="58"/>
  <c r="BS34" i="58"/>
  <c r="BO34" i="58"/>
  <c r="AJ34" i="58"/>
  <c r="BQ34" i="58" s="1"/>
  <c r="BT34" i="58"/>
  <c r="BP34" i="58"/>
  <c r="BR34" i="58" s="1"/>
  <c r="BJ34" i="58"/>
  <c r="BL34" i="58"/>
  <c r="BN34" i="58"/>
  <c r="AH34" i="58"/>
  <c r="BS19" i="58"/>
  <c r="BO19" i="58"/>
  <c r="AJ19" i="58"/>
  <c r="BQ19" i="58" s="1"/>
  <c r="BL19" i="58"/>
  <c r="BT19" i="58"/>
  <c r="BN19" i="58"/>
  <c r="BP19" i="58"/>
  <c r="BR19" i="58" s="1"/>
  <c r="AH19" i="58"/>
  <c r="BJ19" i="58"/>
  <c r="BT45" i="58"/>
  <c r="BP45" i="58"/>
  <c r="BR45" i="58" s="1"/>
  <c r="BJ45" i="58"/>
  <c r="BL45" i="58"/>
  <c r="BN45" i="58"/>
  <c r="AH45" i="58"/>
  <c r="BO45" i="58"/>
  <c r="BS45" i="58"/>
  <c r="AJ45" i="58"/>
  <c r="BQ45" i="58" s="1"/>
  <c r="BJ10" i="58"/>
  <c r="BL10" i="58"/>
  <c r="AH10" i="58"/>
  <c r="AJ10" i="58" s="1"/>
  <c r="BQ10" i="58" s="1"/>
  <c r="BN10" i="58"/>
  <c r="BS42" i="58"/>
  <c r="BO42" i="58"/>
  <c r="AJ42" i="58"/>
  <c r="BQ42" i="58" s="1"/>
  <c r="BT42" i="58"/>
  <c r="BP42" i="58"/>
  <c r="BR42" i="58" s="1"/>
  <c r="BJ42" i="58"/>
  <c r="BL42" i="58"/>
  <c r="AH42" i="58"/>
  <c r="BN42" i="58"/>
  <c r="BN47" i="58"/>
  <c r="AH47" i="58"/>
  <c r="BS47" i="58"/>
  <c r="BO47" i="58"/>
  <c r="AJ47" i="58"/>
  <c r="BQ47" i="58" s="1"/>
  <c r="BT47" i="58"/>
  <c r="BP47" i="58"/>
  <c r="BR47" i="58" s="1"/>
  <c r="BJ47" i="58"/>
  <c r="BL47" i="58"/>
  <c r="BO51" i="13"/>
  <c r="BP51" i="13"/>
  <c r="BO49" i="13"/>
  <c r="BP49" i="13"/>
  <c r="BO47" i="13"/>
  <c r="BP47" i="13"/>
  <c r="BO45" i="13"/>
  <c r="BP45" i="13"/>
  <c r="BO43" i="13"/>
  <c r="BP43" i="13"/>
  <c r="BO41" i="13"/>
  <c r="BP41" i="13"/>
  <c r="BO39" i="13"/>
  <c r="BP39" i="13"/>
  <c r="BO37" i="13"/>
  <c r="BP37" i="13"/>
  <c r="BO35" i="13"/>
  <c r="BP35" i="13"/>
  <c r="BO33" i="13"/>
  <c r="BP33" i="13"/>
  <c r="BO31" i="13"/>
  <c r="BP31" i="13"/>
  <c r="BO29" i="13"/>
  <c r="BP29" i="13"/>
  <c r="BO27" i="13"/>
  <c r="BP27" i="13"/>
  <c r="BO25" i="13"/>
  <c r="BP25" i="13"/>
  <c r="BO23" i="13"/>
  <c r="BP23" i="13"/>
  <c r="BO21" i="13"/>
  <c r="BP21" i="13"/>
  <c r="BO19" i="13"/>
  <c r="BP19" i="13"/>
  <c r="BO52" i="13"/>
  <c r="BP52" i="13"/>
  <c r="BO50" i="13"/>
  <c r="BP50" i="13"/>
  <c r="BO48" i="13"/>
  <c r="BP48" i="13"/>
  <c r="BO46" i="13"/>
  <c r="BP46" i="13"/>
  <c r="BO44" i="13"/>
  <c r="BP44" i="13"/>
  <c r="BO42" i="13"/>
  <c r="BP42" i="13"/>
  <c r="BO40" i="13"/>
  <c r="BP40" i="13"/>
  <c r="BO38" i="13"/>
  <c r="BP38" i="13"/>
  <c r="BO36" i="13"/>
  <c r="BP36" i="13"/>
  <c r="BO34" i="13"/>
  <c r="BP34" i="13"/>
  <c r="BO32" i="13"/>
  <c r="BP32" i="13"/>
  <c r="BO30" i="13"/>
  <c r="BP30" i="13"/>
  <c r="BO28" i="13"/>
  <c r="BP28" i="13"/>
  <c r="BO26" i="13"/>
  <c r="BP26" i="13"/>
  <c r="BO24" i="13"/>
  <c r="BP24" i="13"/>
  <c r="BO22" i="13"/>
  <c r="BP22" i="13"/>
  <c r="BO20" i="13"/>
  <c r="BP20" i="13"/>
  <c r="BL44" i="13"/>
  <c r="BN44" i="13"/>
  <c r="BL50" i="13"/>
  <c r="BN50" i="13"/>
  <c r="BL42" i="13"/>
  <c r="BN42" i="13"/>
  <c r="BL34" i="13"/>
  <c r="BN34" i="13"/>
  <c r="BL26" i="13"/>
  <c r="BN26" i="13"/>
  <c r="BL18" i="13"/>
  <c r="BN18" i="13"/>
  <c r="BL47" i="13"/>
  <c r="BN47" i="13"/>
  <c r="BL39" i="13"/>
  <c r="BN39" i="13"/>
  <c r="BL31" i="13"/>
  <c r="BN31" i="13"/>
  <c r="BL23" i="13"/>
  <c r="BN23" i="13"/>
  <c r="BL15" i="13"/>
  <c r="BN15" i="13"/>
  <c r="BL36" i="13"/>
  <c r="BN36" i="13"/>
  <c r="BL28" i="13"/>
  <c r="BN28" i="13"/>
  <c r="BL20" i="13"/>
  <c r="BN20" i="13"/>
  <c r="BL12" i="13"/>
  <c r="BN12" i="13"/>
  <c r="BL49" i="13"/>
  <c r="BN49" i="13"/>
  <c r="BL41" i="13"/>
  <c r="BN41" i="13"/>
  <c r="BL33" i="13"/>
  <c r="BN33" i="13"/>
  <c r="BL25" i="13"/>
  <c r="BN25" i="13"/>
  <c r="BL17" i="13"/>
  <c r="BN17" i="13"/>
  <c r="BL11" i="13"/>
  <c r="BN11" i="13"/>
  <c r="BL46" i="13"/>
  <c r="BN46" i="13"/>
  <c r="BL38" i="13"/>
  <c r="BN38" i="13"/>
  <c r="BL30" i="13"/>
  <c r="BN30" i="13"/>
  <c r="BL22" i="13"/>
  <c r="BN22" i="13"/>
  <c r="BL14" i="13"/>
  <c r="BN14" i="13"/>
  <c r="BL51" i="13"/>
  <c r="BN51" i="13"/>
  <c r="BL43" i="13"/>
  <c r="BN43" i="13"/>
  <c r="BL35" i="13"/>
  <c r="BN35" i="13"/>
  <c r="BL27" i="13"/>
  <c r="BN27" i="13"/>
  <c r="BL19" i="13"/>
  <c r="BN19" i="13"/>
  <c r="BL52" i="13"/>
  <c r="BN52" i="13"/>
  <c r="BL48" i="13"/>
  <c r="BN48" i="13"/>
  <c r="BL40" i="13"/>
  <c r="BN40" i="13"/>
  <c r="BL32" i="13"/>
  <c r="BN32" i="13"/>
  <c r="BL24" i="13"/>
  <c r="BN24" i="13"/>
  <c r="BL16" i="13"/>
  <c r="BN16" i="13"/>
  <c r="BL10" i="13"/>
  <c r="BN10" i="13"/>
  <c r="BL45" i="13"/>
  <c r="BN45" i="13"/>
  <c r="BL37" i="13"/>
  <c r="BN37" i="13"/>
  <c r="BL29" i="13"/>
  <c r="BN29" i="13"/>
  <c r="BL21" i="13"/>
  <c r="BN21" i="13"/>
  <c r="BL13" i="13"/>
  <c r="BN13" i="13"/>
  <c r="BL9" i="13"/>
  <c r="BN9" i="13"/>
  <c r="BL8" i="13"/>
  <c r="BN8" i="13"/>
  <c r="BJ8" i="13"/>
  <c r="D9" i="14"/>
  <c r="D9" i="6"/>
  <c r="D9" i="13"/>
  <c r="D9" i="15"/>
  <c r="D9" i="12"/>
  <c r="EY9" i="4"/>
  <c r="EZ9" i="4"/>
  <c r="EW9" i="4"/>
  <c r="FA9" i="4" s="1"/>
  <c r="EV9" i="4"/>
  <c r="EX9" i="4"/>
  <c r="D10" i="14"/>
  <c r="D10" i="6"/>
  <c r="D10" i="13"/>
  <c r="D10" i="15"/>
  <c r="D10" i="12"/>
  <c r="EW10" i="4"/>
  <c r="FA10" i="4" s="1"/>
  <c r="EY10" i="4"/>
  <c r="EV10" i="4"/>
  <c r="EX10" i="4"/>
  <c r="EZ10" i="4"/>
  <c r="D11" i="14"/>
  <c r="D11" i="6"/>
  <c r="D11" i="13"/>
  <c r="D11" i="15"/>
  <c r="D11" i="12"/>
  <c r="EY11" i="4"/>
  <c r="EZ11" i="4"/>
  <c r="EW11" i="4"/>
  <c r="FA11" i="4" s="1"/>
  <c r="EX11" i="4"/>
  <c r="EV11" i="4"/>
  <c r="Z9" i="14"/>
  <c r="U9" i="6"/>
  <c r="BX9" i="13"/>
  <c r="M9" i="15"/>
  <c r="D8" i="14"/>
  <c r="D8" i="6"/>
  <c r="D8" i="13"/>
  <c r="D8" i="15"/>
  <c r="D8" i="12"/>
  <c r="EW8" i="4"/>
  <c r="FA8" i="4" s="1"/>
  <c r="EY8" i="4"/>
  <c r="EV8" i="4"/>
  <c r="EX8" i="4"/>
  <c r="EZ8" i="4"/>
  <c r="Z11" i="14"/>
  <c r="U11" i="6"/>
  <c r="BX11" i="13"/>
  <c r="M11" i="15"/>
  <c r="Z10" i="14"/>
  <c r="U10" i="6"/>
  <c r="BX10" i="13"/>
  <c r="M10" i="15"/>
  <c r="Z8" i="14"/>
  <c r="U8" i="6"/>
  <c r="BX8" i="13"/>
  <c r="M8" i="15"/>
  <c r="Z48" i="14"/>
  <c r="U48" i="6"/>
  <c r="BX48" i="13"/>
  <c r="M48" i="15"/>
  <c r="H46" i="15"/>
  <c r="J46" i="15"/>
  <c r="I46" i="15"/>
  <c r="K46" i="15"/>
  <c r="S46" i="6"/>
  <c r="T46" i="6" s="1"/>
  <c r="R46" i="6"/>
  <c r="BJ42" i="13"/>
  <c r="BS42" i="13"/>
  <c r="AJ42" i="13"/>
  <c r="AH42" i="13"/>
  <c r="BT42" i="13"/>
  <c r="E42" i="55" s="1"/>
  <c r="N40" i="14"/>
  <c r="W40" i="14"/>
  <c r="Q40" i="14"/>
  <c r="R40" i="14" s="1"/>
  <c r="M40" i="14"/>
  <c r="D36" i="14"/>
  <c r="D36" i="6"/>
  <c r="D36" i="13"/>
  <c r="D36" i="15"/>
  <c r="D36" i="12"/>
  <c r="EW36" i="4"/>
  <c r="EY36" i="4"/>
  <c r="EZ36" i="4"/>
  <c r="EV36" i="4"/>
  <c r="EX36" i="4"/>
  <c r="BT34" i="13"/>
  <c r="E34" i="55" s="1"/>
  <c r="BJ34" i="13"/>
  <c r="AH34" i="13"/>
  <c r="BS34" i="13"/>
  <c r="AJ34" i="13"/>
  <c r="H32" i="15"/>
  <c r="I32" i="15"/>
  <c r="K32" i="15"/>
  <c r="J32" i="15"/>
  <c r="R30" i="6"/>
  <c r="S30" i="6"/>
  <c r="T30" i="6" s="1"/>
  <c r="AJ26" i="13"/>
  <c r="BQ26" i="13" s="1"/>
  <c r="BT26" i="13"/>
  <c r="E26" i="55" s="1"/>
  <c r="BJ26" i="13"/>
  <c r="AH26" i="13"/>
  <c r="BS26" i="13"/>
  <c r="H24" i="15"/>
  <c r="J24" i="15"/>
  <c r="I24" i="15"/>
  <c r="K24" i="15"/>
  <c r="W24" i="14"/>
  <c r="Q24" i="14"/>
  <c r="R24" i="14" s="1"/>
  <c r="M24" i="14"/>
  <c r="N24" i="14"/>
  <c r="R22" i="6"/>
  <c r="S22" i="6"/>
  <c r="T22" i="6" s="1"/>
  <c r="BS50" i="13"/>
  <c r="AJ50" i="13"/>
  <c r="BT50" i="13"/>
  <c r="E50" i="55" s="1"/>
  <c r="AH50" i="13"/>
  <c r="BJ50" i="13"/>
  <c r="H48" i="15"/>
  <c r="I48" i="15"/>
  <c r="K48" i="15"/>
  <c r="J48" i="15"/>
  <c r="W48" i="14"/>
  <c r="Q48" i="14"/>
  <c r="R48" i="14" s="1"/>
  <c r="M48" i="14"/>
  <c r="N48" i="14"/>
  <c r="D42" i="14"/>
  <c r="D42" i="6"/>
  <c r="D42" i="13"/>
  <c r="D42" i="12"/>
  <c r="D42" i="15"/>
  <c r="EW42" i="4"/>
  <c r="EY42" i="4"/>
  <c r="EZ42" i="4"/>
  <c r="EV42" i="4"/>
  <c r="EX42" i="4"/>
  <c r="D40" i="14"/>
  <c r="D40" i="6"/>
  <c r="D40" i="13"/>
  <c r="D40" i="15"/>
  <c r="D40" i="12"/>
  <c r="EW40" i="4"/>
  <c r="EX40" i="4"/>
  <c r="EY40" i="4"/>
  <c r="EV40" i="4"/>
  <c r="EZ40" i="4"/>
  <c r="R38" i="6"/>
  <c r="S38" i="6"/>
  <c r="T38" i="6" s="1"/>
  <c r="D34" i="14"/>
  <c r="D34" i="6"/>
  <c r="D34" i="13"/>
  <c r="D34" i="15"/>
  <c r="EW34" i="4"/>
  <c r="D34" i="12"/>
  <c r="EY34" i="4"/>
  <c r="EZ34" i="4"/>
  <c r="EV34" i="4"/>
  <c r="EX34" i="4"/>
  <c r="Q32" i="14"/>
  <c r="R32" i="14" s="1"/>
  <c r="W32" i="14"/>
  <c r="M32" i="14"/>
  <c r="N32" i="14"/>
  <c r="U28" i="6"/>
  <c r="Z28" i="14"/>
  <c r="BX28" i="13"/>
  <c r="M28" i="15"/>
  <c r="Z26" i="14"/>
  <c r="U26" i="6"/>
  <c r="BX26" i="13"/>
  <c r="M26" i="15"/>
  <c r="D20" i="14"/>
  <c r="D20" i="6"/>
  <c r="D20" i="13"/>
  <c r="D20" i="15"/>
  <c r="D20" i="12"/>
  <c r="EW20" i="4"/>
  <c r="EY20" i="4"/>
  <c r="EV20" i="4"/>
  <c r="EX20" i="4"/>
  <c r="EZ20" i="4"/>
  <c r="Z18" i="14"/>
  <c r="U18" i="6"/>
  <c r="BX18" i="13"/>
  <c r="M18" i="15"/>
  <c r="BJ18" i="13"/>
  <c r="AH18" i="13"/>
  <c r="AJ18" i="13" s="1"/>
  <c r="BQ18" i="13" s="1"/>
  <c r="D16" i="14"/>
  <c r="D16" i="6"/>
  <c r="D16" i="13"/>
  <c r="D16" i="15"/>
  <c r="D16" i="12"/>
  <c r="EW16" i="4"/>
  <c r="FA16" i="4" s="1"/>
  <c r="EY16" i="4"/>
  <c r="EZ16" i="4"/>
  <c r="EV16" i="4"/>
  <c r="EX16" i="4"/>
  <c r="W16" i="14"/>
  <c r="Q16" i="14"/>
  <c r="R16" i="14" s="1"/>
  <c r="M16" i="14"/>
  <c r="N16" i="14" s="1"/>
  <c r="R14" i="6"/>
  <c r="S14" i="6" s="1"/>
  <c r="Z12" i="14"/>
  <c r="U12" i="6"/>
  <c r="BX12" i="13"/>
  <c r="M12" i="15"/>
  <c r="W8" i="14"/>
  <c r="Q8" i="14"/>
  <c r="R8" i="14" s="1"/>
  <c r="M8" i="14"/>
  <c r="N8" i="14" s="1"/>
  <c r="Q49" i="14"/>
  <c r="R49" i="14" s="1"/>
  <c r="M49" i="14"/>
  <c r="N49" i="14"/>
  <c r="W49" i="14"/>
  <c r="Z45" i="14"/>
  <c r="U45" i="6"/>
  <c r="BX45" i="13"/>
  <c r="M45" i="15"/>
  <c r="D50" i="14"/>
  <c r="D50" i="6"/>
  <c r="D50" i="13"/>
  <c r="D50" i="12"/>
  <c r="D50" i="15"/>
  <c r="EW50" i="4"/>
  <c r="EY50" i="4"/>
  <c r="EV50" i="4"/>
  <c r="EZ50" i="4"/>
  <c r="EX50" i="4"/>
  <c r="BT51" i="13"/>
  <c r="E51" i="55" s="1"/>
  <c r="BJ51" i="13"/>
  <c r="AH51" i="13"/>
  <c r="AJ51" i="13"/>
  <c r="BQ51" i="13" s="1"/>
  <c r="BS51" i="13"/>
  <c r="D49" i="14"/>
  <c r="D49" i="6"/>
  <c r="D49" i="13"/>
  <c r="D49" i="15"/>
  <c r="D49" i="12"/>
  <c r="EY49" i="4"/>
  <c r="EW49" i="4"/>
  <c r="EX49" i="4"/>
  <c r="EV49" i="4"/>
  <c r="EZ49" i="4"/>
  <c r="H47" i="15"/>
  <c r="I47" i="15"/>
  <c r="J47" i="15"/>
  <c r="K47" i="15"/>
  <c r="H52" i="15"/>
  <c r="J52" i="15"/>
  <c r="I52" i="15"/>
  <c r="K52" i="15"/>
  <c r="BJ10" i="13"/>
  <c r="AH10" i="13"/>
  <c r="AJ10" i="13" s="1"/>
  <c r="S47" i="6"/>
  <c r="T47" i="6" s="1"/>
  <c r="R47" i="6"/>
  <c r="BJ43" i="13"/>
  <c r="AH43" i="13"/>
  <c r="BT43" i="13"/>
  <c r="E43" i="55" s="1"/>
  <c r="BS43" i="13"/>
  <c r="AJ43" i="13"/>
  <c r="D41" i="14"/>
  <c r="D41" i="6"/>
  <c r="D41" i="13"/>
  <c r="D41" i="12"/>
  <c r="D41" i="15"/>
  <c r="EY41" i="4"/>
  <c r="EW41" i="4"/>
  <c r="EX41" i="4"/>
  <c r="EV41" i="4"/>
  <c r="EZ41" i="4"/>
  <c r="Q41" i="14"/>
  <c r="R41" i="14" s="1"/>
  <c r="M41" i="14"/>
  <c r="N41" i="14"/>
  <c r="W41" i="14"/>
  <c r="R39" i="6"/>
  <c r="S39" i="6"/>
  <c r="T39" i="6" s="1"/>
  <c r="BS35" i="13"/>
  <c r="AJ35" i="13"/>
  <c r="BJ35" i="13"/>
  <c r="AH35" i="13"/>
  <c r="BT35" i="13"/>
  <c r="E35" i="55" s="1"/>
  <c r="D33" i="14"/>
  <c r="D33" i="6"/>
  <c r="D33" i="13"/>
  <c r="D33" i="15"/>
  <c r="EY33" i="4"/>
  <c r="EW33" i="4"/>
  <c r="D33" i="12"/>
  <c r="EX33" i="4"/>
  <c r="EV33" i="4"/>
  <c r="EZ33" i="4"/>
  <c r="H33" i="15"/>
  <c r="J33" i="15"/>
  <c r="I33" i="15"/>
  <c r="K33" i="15"/>
  <c r="Q33" i="14"/>
  <c r="R33" i="14" s="1"/>
  <c r="M33" i="14"/>
  <c r="N33" i="14"/>
  <c r="W33" i="14"/>
  <c r="R31" i="6"/>
  <c r="S31" i="6"/>
  <c r="T31" i="6" s="1"/>
  <c r="BJ27" i="13"/>
  <c r="BS27" i="13"/>
  <c r="BT27" i="13"/>
  <c r="E27" i="55" s="1"/>
  <c r="AJ27" i="13"/>
  <c r="AH27" i="13"/>
  <c r="D25" i="14"/>
  <c r="D25" i="6"/>
  <c r="D25" i="13"/>
  <c r="D25" i="15"/>
  <c r="EY25" i="4"/>
  <c r="EV25" i="4"/>
  <c r="EW25" i="4"/>
  <c r="D25" i="12"/>
  <c r="EZ25" i="4"/>
  <c r="EX25" i="4"/>
  <c r="H25" i="15"/>
  <c r="I25" i="15"/>
  <c r="J25" i="15"/>
  <c r="K25" i="15"/>
  <c r="Q25" i="14"/>
  <c r="R25" i="14" s="1"/>
  <c r="M25" i="14"/>
  <c r="N25" i="14"/>
  <c r="W25" i="14"/>
  <c r="Q23" i="14"/>
  <c r="R23" i="14" s="1"/>
  <c r="M23" i="14"/>
  <c r="N23" i="14"/>
  <c r="W23" i="14"/>
  <c r="BT19" i="13"/>
  <c r="E19" i="55" s="1"/>
  <c r="AJ19" i="13"/>
  <c r="BJ19" i="13"/>
  <c r="BS19" i="13"/>
  <c r="AH19" i="13"/>
  <c r="D17" i="14"/>
  <c r="D17" i="6"/>
  <c r="D17" i="13"/>
  <c r="D17" i="15"/>
  <c r="EY17" i="4"/>
  <c r="EW17" i="4"/>
  <c r="FA17" i="4" s="1"/>
  <c r="D17" i="12"/>
  <c r="EX17" i="4"/>
  <c r="EZ17" i="4"/>
  <c r="EV17" i="4"/>
  <c r="Q17" i="14"/>
  <c r="R17" i="14" s="1"/>
  <c r="M17" i="14"/>
  <c r="N17" i="14" s="1"/>
  <c r="W17" i="14"/>
  <c r="Q15" i="14"/>
  <c r="R15" i="14" s="1"/>
  <c r="M15" i="14"/>
  <c r="N15" i="14" s="1"/>
  <c r="W15" i="14"/>
  <c r="BJ11" i="13"/>
  <c r="AH11" i="13"/>
  <c r="AJ11" i="13" s="1"/>
  <c r="W9" i="14"/>
  <c r="Q9" i="14"/>
  <c r="R9" i="14" s="1"/>
  <c r="M9" i="14"/>
  <c r="N9" i="14" s="1"/>
  <c r="FA44" i="12"/>
  <c r="Z50" i="14"/>
  <c r="U50" i="6"/>
  <c r="BX50" i="13"/>
  <c r="M50" i="15"/>
  <c r="W50" i="14"/>
  <c r="Q50" i="14"/>
  <c r="R50" i="14" s="1"/>
  <c r="M50" i="14"/>
  <c r="N50" i="14"/>
  <c r="S48" i="6"/>
  <c r="T48" i="6" s="1"/>
  <c r="R48" i="6"/>
  <c r="D44" i="14"/>
  <c r="D44" i="6"/>
  <c r="D44" i="13"/>
  <c r="D44" i="15"/>
  <c r="D44" i="12"/>
  <c r="EW44" i="4"/>
  <c r="EY44" i="4"/>
  <c r="EZ44" i="4"/>
  <c r="EV44" i="4"/>
  <c r="EX44" i="4"/>
  <c r="BJ44" i="13"/>
  <c r="BS44" i="13"/>
  <c r="AJ44" i="13"/>
  <c r="AH44" i="13"/>
  <c r="BT44" i="13"/>
  <c r="E44" i="55" s="1"/>
  <c r="Z42" i="14"/>
  <c r="U42" i="6"/>
  <c r="BX42" i="13"/>
  <c r="M42" i="15"/>
  <c r="W42" i="14"/>
  <c r="Q42" i="14"/>
  <c r="R42" i="14" s="1"/>
  <c r="M42" i="14"/>
  <c r="N42" i="14"/>
  <c r="H40" i="15"/>
  <c r="J40" i="15"/>
  <c r="I40" i="15"/>
  <c r="K40" i="15"/>
  <c r="R40" i="6"/>
  <c r="S40" i="6"/>
  <c r="T40" i="6" s="1"/>
  <c r="Z36" i="14"/>
  <c r="U36" i="6"/>
  <c r="BX36" i="13"/>
  <c r="M36" i="15"/>
  <c r="AH36" i="13"/>
  <c r="AJ36" i="13"/>
  <c r="BT36" i="13"/>
  <c r="E36" i="55" s="1"/>
  <c r="BS36" i="13"/>
  <c r="BJ36" i="13"/>
  <c r="Z34" i="14"/>
  <c r="U34" i="6"/>
  <c r="BX34" i="13"/>
  <c r="M34" i="15"/>
  <c r="H34" i="15"/>
  <c r="I34" i="15"/>
  <c r="K34" i="15"/>
  <c r="J34" i="15"/>
  <c r="M34" i="14"/>
  <c r="W34" i="14"/>
  <c r="Q34" i="14"/>
  <c r="R34" i="14" s="1"/>
  <c r="N34" i="14"/>
  <c r="R32" i="6"/>
  <c r="S32" i="6"/>
  <c r="T32" i="6" s="1"/>
  <c r="BT28" i="13"/>
  <c r="E28" i="55" s="1"/>
  <c r="BJ28" i="13"/>
  <c r="BS28" i="13"/>
  <c r="AJ28" i="13"/>
  <c r="AH28" i="13"/>
  <c r="D26" i="14"/>
  <c r="D26" i="6"/>
  <c r="D26" i="13"/>
  <c r="D26" i="15"/>
  <c r="EW26" i="4"/>
  <c r="D26" i="12"/>
  <c r="EY26" i="4"/>
  <c r="EV26" i="4"/>
  <c r="EX26" i="4"/>
  <c r="EZ26" i="4"/>
  <c r="H26" i="15"/>
  <c r="I26" i="15"/>
  <c r="K26" i="15"/>
  <c r="J26" i="15"/>
  <c r="W26" i="14"/>
  <c r="M26" i="14"/>
  <c r="N26" i="14"/>
  <c r="Q26" i="14"/>
  <c r="R26" i="14" s="1"/>
  <c r="R24" i="6"/>
  <c r="S24" i="6"/>
  <c r="T24" i="6" s="1"/>
  <c r="U20" i="6"/>
  <c r="Z20" i="14"/>
  <c r="BX20" i="13"/>
  <c r="M20" i="15"/>
  <c r="BS20" i="13"/>
  <c r="AJ20" i="13"/>
  <c r="BT20" i="13"/>
  <c r="E20" i="55" s="1"/>
  <c r="BJ20" i="13"/>
  <c r="AH20" i="13"/>
  <c r="D18" i="14"/>
  <c r="D18" i="6"/>
  <c r="D18" i="13"/>
  <c r="D18" i="15"/>
  <c r="EW18" i="4"/>
  <c r="FA18" i="4" s="1"/>
  <c r="EX18" i="4"/>
  <c r="D18" i="12"/>
  <c r="EY18" i="4"/>
  <c r="EV18" i="4"/>
  <c r="EZ18" i="4"/>
  <c r="W18" i="14"/>
  <c r="M18" i="14"/>
  <c r="N18" i="14" s="1"/>
  <c r="Q18" i="14"/>
  <c r="R18" i="14" s="1"/>
  <c r="R16" i="6"/>
  <c r="S16" i="6" s="1"/>
  <c r="D12" i="14"/>
  <c r="D12" i="6"/>
  <c r="D12" i="13"/>
  <c r="D12" i="15"/>
  <c r="D12" i="12"/>
  <c r="EW12" i="4"/>
  <c r="FA12" i="4" s="1"/>
  <c r="EY12" i="4"/>
  <c r="EZ12" i="4"/>
  <c r="EV12" i="4"/>
  <c r="EX12" i="4"/>
  <c r="AH12" i="13"/>
  <c r="AJ12" i="13" s="1"/>
  <c r="BJ12" i="13"/>
  <c r="M10" i="14"/>
  <c r="N10" i="14" s="1"/>
  <c r="W10" i="14"/>
  <c r="Q10" i="14"/>
  <c r="R10" i="14" s="1"/>
  <c r="D51" i="14"/>
  <c r="D51" i="6"/>
  <c r="D51" i="13"/>
  <c r="D51" i="12"/>
  <c r="D51" i="15"/>
  <c r="EY51" i="4"/>
  <c r="EV51" i="4"/>
  <c r="EZ51" i="4"/>
  <c r="EW51" i="4"/>
  <c r="EX51" i="4"/>
  <c r="H51" i="15"/>
  <c r="I51" i="15"/>
  <c r="K51" i="15"/>
  <c r="J51" i="15"/>
  <c r="Q51" i="14"/>
  <c r="R51" i="14" s="1"/>
  <c r="M51" i="14"/>
  <c r="N51" i="14"/>
  <c r="W51" i="14"/>
  <c r="H49" i="15"/>
  <c r="J49" i="15"/>
  <c r="I49" i="15"/>
  <c r="K49" i="15"/>
  <c r="S49" i="6"/>
  <c r="T49" i="6" s="1"/>
  <c r="R49" i="6"/>
  <c r="Z47" i="14"/>
  <c r="U47" i="6"/>
  <c r="BX47" i="13"/>
  <c r="M47" i="15"/>
  <c r="BJ45" i="13"/>
  <c r="AH45" i="13"/>
  <c r="BT45" i="13"/>
  <c r="E45" i="55" s="1"/>
  <c r="BS45" i="13"/>
  <c r="AJ45" i="13"/>
  <c r="D43" i="14"/>
  <c r="D43" i="6"/>
  <c r="D43" i="13"/>
  <c r="D43" i="12"/>
  <c r="D43" i="15"/>
  <c r="EY43" i="4"/>
  <c r="EV43" i="4"/>
  <c r="EW43" i="4"/>
  <c r="EX43" i="4"/>
  <c r="EZ43" i="4"/>
  <c r="H43" i="15"/>
  <c r="J43" i="15"/>
  <c r="I43" i="15"/>
  <c r="K43" i="15"/>
  <c r="Q43" i="14"/>
  <c r="R43" i="14" s="1"/>
  <c r="M43" i="14"/>
  <c r="W43" i="14"/>
  <c r="N43" i="14"/>
  <c r="H41" i="15"/>
  <c r="I41" i="15"/>
  <c r="J41" i="15"/>
  <c r="K41" i="15"/>
  <c r="R41" i="6"/>
  <c r="S41" i="6"/>
  <c r="T41" i="6" s="1"/>
  <c r="Z39" i="14"/>
  <c r="U39" i="6"/>
  <c r="BX39" i="13"/>
  <c r="M39" i="15"/>
  <c r="BS37" i="13"/>
  <c r="AH37" i="13"/>
  <c r="AJ37" i="13"/>
  <c r="BJ37" i="13"/>
  <c r="BT37" i="13"/>
  <c r="E37" i="55" s="1"/>
  <c r="D35" i="14"/>
  <c r="D35" i="6"/>
  <c r="D35" i="13"/>
  <c r="D35" i="15"/>
  <c r="EY35" i="4"/>
  <c r="D35" i="12"/>
  <c r="EV35" i="4"/>
  <c r="EW35" i="4"/>
  <c r="EZ35" i="4"/>
  <c r="EX35" i="4"/>
  <c r="H35" i="15"/>
  <c r="J35" i="15"/>
  <c r="I35" i="15"/>
  <c r="K35" i="15"/>
  <c r="Q35" i="14"/>
  <c r="R35" i="14" s="1"/>
  <c r="M35" i="14"/>
  <c r="W35" i="14"/>
  <c r="N35" i="14"/>
  <c r="Z33" i="14"/>
  <c r="U33" i="6"/>
  <c r="BX33" i="13"/>
  <c r="M33" i="15"/>
  <c r="R33" i="6"/>
  <c r="S33" i="6"/>
  <c r="T33" i="6" s="1"/>
  <c r="Z31" i="14"/>
  <c r="U31" i="6"/>
  <c r="BX31" i="13"/>
  <c r="M31" i="15"/>
  <c r="BJ29" i="13"/>
  <c r="AJ29" i="13" s="1"/>
  <c r="BS29" i="13"/>
  <c r="BT29" i="13"/>
  <c r="E29" i="55" s="1"/>
  <c r="AH29" i="13"/>
  <c r="D27" i="6"/>
  <c r="D27" i="14"/>
  <c r="D27" i="13"/>
  <c r="D27" i="15"/>
  <c r="EY27" i="4"/>
  <c r="D27" i="12"/>
  <c r="EV27" i="4"/>
  <c r="EW27" i="4"/>
  <c r="EZ27" i="4"/>
  <c r="EX27" i="4"/>
  <c r="H27" i="15"/>
  <c r="I27" i="15"/>
  <c r="K27" i="15"/>
  <c r="J27" i="15"/>
  <c r="R27" i="6"/>
  <c r="S27" i="6"/>
  <c r="T27" i="6" s="1"/>
  <c r="Z25" i="14"/>
  <c r="U25" i="6"/>
  <c r="BX25" i="13"/>
  <c r="M25" i="15"/>
  <c r="R25" i="6"/>
  <c r="S25" i="6"/>
  <c r="T25" i="6" s="1"/>
  <c r="Z23" i="14"/>
  <c r="U23" i="6"/>
  <c r="BX23" i="13"/>
  <c r="M23" i="15"/>
  <c r="BS21" i="13"/>
  <c r="AH21" i="13"/>
  <c r="BT21" i="13"/>
  <c r="E21" i="55" s="1"/>
  <c r="AJ21" i="13"/>
  <c r="BJ21" i="13"/>
  <c r="D19" i="6"/>
  <c r="D19" i="14"/>
  <c r="D19" i="13"/>
  <c r="D19" i="15"/>
  <c r="EY19" i="4"/>
  <c r="D19" i="12"/>
  <c r="EW19" i="4"/>
  <c r="EV19" i="4"/>
  <c r="EX19" i="4"/>
  <c r="EZ19" i="4"/>
  <c r="H19" i="15"/>
  <c r="I19" i="15"/>
  <c r="K19" i="15"/>
  <c r="J19" i="15"/>
  <c r="R19" i="6"/>
  <c r="S19" i="6"/>
  <c r="T19" i="6" s="1"/>
  <c r="Z17" i="14"/>
  <c r="U17" i="6"/>
  <c r="BX17" i="13"/>
  <c r="M17" i="15"/>
  <c r="R17" i="6"/>
  <c r="S17" i="6" s="1"/>
  <c r="Z15" i="14"/>
  <c r="U15" i="6"/>
  <c r="BX15" i="13"/>
  <c r="M15" i="15"/>
  <c r="AH13" i="13"/>
  <c r="AJ13" i="13" s="1"/>
  <c r="BJ13" i="13"/>
  <c r="Q11" i="14"/>
  <c r="R11" i="14" s="1"/>
  <c r="M11" i="14"/>
  <c r="N11" i="14" s="1"/>
  <c r="W11" i="14"/>
  <c r="FA46" i="12"/>
  <c r="FA38" i="12"/>
  <c r="FA28" i="12"/>
  <c r="FA24" i="12"/>
  <c r="FA49" i="12"/>
  <c r="FA45" i="12"/>
  <c r="FA39" i="12"/>
  <c r="FA31" i="12"/>
  <c r="FA27" i="12"/>
  <c r="FA23" i="12"/>
  <c r="FA19" i="12"/>
  <c r="FA22" i="12"/>
  <c r="FA43" i="12"/>
  <c r="FA33" i="12"/>
  <c r="FA34" i="12"/>
  <c r="FA26" i="12"/>
  <c r="Z52" i="14"/>
  <c r="U52" i="6"/>
  <c r="BX52" i="13"/>
  <c r="M52" i="15"/>
  <c r="BS52" i="13"/>
  <c r="AJ52" i="13"/>
  <c r="BQ52" i="13" s="1"/>
  <c r="AH52" i="13"/>
  <c r="BT52" i="13"/>
  <c r="E52" i="55" s="1"/>
  <c r="BJ52" i="13"/>
  <c r="D52" i="14"/>
  <c r="D52" i="6"/>
  <c r="D52" i="13"/>
  <c r="D52" i="15"/>
  <c r="D52" i="12"/>
  <c r="EW52" i="4"/>
  <c r="EX52" i="4"/>
  <c r="EY52" i="4"/>
  <c r="EV52" i="4"/>
  <c r="EZ52" i="4"/>
  <c r="W52" i="14"/>
  <c r="Q52" i="14"/>
  <c r="R52" i="14" s="1"/>
  <c r="M52" i="14"/>
  <c r="N52" i="14"/>
  <c r="H50" i="15"/>
  <c r="I50" i="15"/>
  <c r="J50" i="15"/>
  <c r="K50" i="15"/>
  <c r="S50" i="6"/>
  <c r="T50" i="6" s="1"/>
  <c r="R50" i="6"/>
  <c r="Z46" i="14"/>
  <c r="U46" i="6"/>
  <c r="BX46" i="13"/>
  <c r="M46" i="15"/>
  <c r="BJ46" i="13"/>
  <c r="BS46" i="13"/>
  <c r="AJ46" i="13"/>
  <c r="AH46" i="13"/>
  <c r="BT46" i="13"/>
  <c r="E46" i="55" s="1"/>
  <c r="Z44" i="14"/>
  <c r="U44" i="6"/>
  <c r="BX44" i="13"/>
  <c r="M44" i="15"/>
  <c r="N44" i="14"/>
  <c r="W44" i="14"/>
  <c r="Q44" i="14"/>
  <c r="R44" i="14" s="1"/>
  <c r="M44" i="14"/>
  <c r="H42" i="15"/>
  <c r="I42" i="15"/>
  <c r="K42" i="15"/>
  <c r="J42" i="15"/>
  <c r="R42" i="6"/>
  <c r="S42" i="6"/>
  <c r="Z38" i="14"/>
  <c r="U38" i="6"/>
  <c r="BX38" i="13"/>
  <c r="M38" i="15"/>
  <c r="AH38" i="13"/>
  <c r="AJ38" i="13"/>
  <c r="BJ38" i="13"/>
  <c r="BS38" i="13"/>
  <c r="BT38" i="13"/>
  <c r="E38" i="55" s="1"/>
  <c r="H36" i="15"/>
  <c r="I36" i="15"/>
  <c r="K36" i="15"/>
  <c r="J36" i="15"/>
  <c r="M36" i="14"/>
  <c r="N36" i="14"/>
  <c r="W36" i="14"/>
  <c r="Q36" i="14"/>
  <c r="R36" i="14" s="1"/>
  <c r="R34" i="6"/>
  <c r="S34" i="6"/>
  <c r="T34" i="6" s="1"/>
  <c r="D32" i="14"/>
  <c r="D32" i="6"/>
  <c r="D32" i="13"/>
  <c r="D32" i="15"/>
  <c r="D32" i="12"/>
  <c r="EW32" i="4"/>
  <c r="EY32" i="4"/>
  <c r="EZ32" i="4"/>
  <c r="EV32" i="4"/>
  <c r="EX32" i="4"/>
  <c r="D30" i="14"/>
  <c r="D30" i="6"/>
  <c r="D30" i="13"/>
  <c r="D30" i="15"/>
  <c r="EW30" i="4"/>
  <c r="D30" i="12"/>
  <c r="EY30" i="4"/>
  <c r="EV30" i="4"/>
  <c r="EX30" i="4"/>
  <c r="EZ30" i="4"/>
  <c r="BJ30" i="13"/>
  <c r="AH30" i="13"/>
  <c r="BT30" i="13"/>
  <c r="E30" i="55" s="1"/>
  <c r="AJ30" i="13"/>
  <c r="BS30" i="13"/>
  <c r="D28" i="14"/>
  <c r="D28" i="6"/>
  <c r="D28" i="13"/>
  <c r="D28" i="15"/>
  <c r="D28" i="12"/>
  <c r="EW28" i="4"/>
  <c r="EX28" i="4"/>
  <c r="EY28" i="4"/>
  <c r="EV28" i="4"/>
  <c r="EZ28" i="4"/>
  <c r="H28" i="15"/>
  <c r="I28" i="15"/>
  <c r="K28" i="15"/>
  <c r="J28" i="15"/>
  <c r="W28" i="14"/>
  <c r="Q28" i="14"/>
  <c r="R28" i="14" s="1"/>
  <c r="M28" i="14"/>
  <c r="N28" i="14"/>
  <c r="R26" i="6"/>
  <c r="S26" i="6"/>
  <c r="T26" i="6" s="1"/>
  <c r="U24" i="6"/>
  <c r="Z24" i="14"/>
  <c r="BX24" i="13"/>
  <c r="M24" i="15"/>
  <c r="Z22" i="14"/>
  <c r="U22" i="6"/>
  <c r="BX22" i="13"/>
  <c r="M22" i="15"/>
  <c r="BT22" i="13"/>
  <c r="E22" i="55" s="1"/>
  <c r="AH22" i="13"/>
  <c r="BJ22" i="13"/>
  <c r="AJ22" i="13" s="1"/>
  <c r="BS22" i="13"/>
  <c r="H20" i="15"/>
  <c r="I20" i="15"/>
  <c r="J20" i="15"/>
  <c r="K20" i="15"/>
  <c r="W20" i="14"/>
  <c r="Q20" i="14"/>
  <c r="R20" i="14" s="1"/>
  <c r="M20" i="14"/>
  <c r="N20" i="14"/>
  <c r="R18" i="6"/>
  <c r="S18" i="6" s="1"/>
  <c r="U16" i="6"/>
  <c r="Z16" i="14"/>
  <c r="BX16" i="13"/>
  <c r="M16" i="15"/>
  <c r="Z14" i="14"/>
  <c r="U14" i="6"/>
  <c r="BX14" i="13"/>
  <c r="M14" i="15"/>
  <c r="BJ14" i="13"/>
  <c r="AH14" i="13"/>
  <c r="AJ14" i="13" s="1"/>
  <c r="W12" i="14"/>
  <c r="Q12" i="14"/>
  <c r="R12" i="14" s="1"/>
  <c r="M12" i="14"/>
  <c r="N12" i="14" s="1"/>
  <c r="S51" i="6"/>
  <c r="T51" i="6" s="1"/>
  <c r="R51" i="6"/>
  <c r="Z49" i="14"/>
  <c r="U49" i="6"/>
  <c r="BX49" i="13"/>
  <c r="M49" i="15"/>
  <c r="BT47" i="13"/>
  <c r="E47" i="55" s="1"/>
  <c r="BJ47" i="13"/>
  <c r="AH47" i="13"/>
  <c r="BS47" i="13"/>
  <c r="AJ47" i="13"/>
  <c r="BQ47" i="13" s="1"/>
  <c r="D45" i="14"/>
  <c r="D45" i="6"/>
  <c r="D45" i="13"/>
  <c r="D45" i="15"/>
  <c r="D45" i="12"/>
  <c r="EY45" i="4"/>
  <c r="EZ45" i="4"/>
  <c r="EW45" i="4"/>
  <c r="EX45" i="4"/>
  <c r="EV45" i="4"/>
  <c r="H45" i="15"/>
  <c r="I45" i="15"/>
  <c r="K45" i="15"/>
  <c r="J45" i="15"/>
  <c r="Q45" i="14"/>
  <c r="R45" i="14" s="1"/>
  <c r="M45" i="14"/>
  <c r="N45" i="14"/>
  <c r="W45" i="14"/>
  <c r="S43" i="6"/>
  <c r="T43" i="6" s="1"/>
  <c r="R43" i="6"/>
  <c r="Z41" i="14"/>
  <c r="U41" i="6"/>
  <c r="BX41" i="13"/>
  <c r="M41" i="15"/>
  <c r="BJ39" i="13"/>
  <c r="BS39" i="13"/>
  <c r="BT39" i="13"/>
  <c r="E39" i="55" s="1"/>
  <c r="AH39" i="13"/>
  <c r="AJ39" i="13"/>
  <c r="D37" i="14"/>
  <c r="D37" i="6"/>
  <c r="D37" i="13"/>
  <c r="D37" i="15"/>
  <c r="EY37" i="4"/>
  <c r="EV37" i="4"/>
  <c r="EW37" i="4"/>
  <c r="D37" i="12"/>
  <c r="EX37" i="4"/>
  <c r="EZ37" i="4"/>
  <c r="H37" i="15"/>
  <c r="J37" i="15"/>
  <c r="I37" i="15"/>
  <c r="K37" i="15"/>
  <c r="Q37" i="14"/>
  <c r="R37" i="14" s="1"/>
  <c r="M37" i="14"/>
  <c r="N37" i="14"/>
  <c r="W37" i="14"/>
  <c r="R35" i="6"/>
  <c r="S35" i="6"/>
  <c r="T35" i="6" s="1"/>
  <c r="BJ31" i="13"/>
  <c r="BS31" i="13"/>
  <c r="BT31" i="13"/>
  <c r="E31" i="55" s="1"/>
  <c r="AJ31" i="13"/>
  <c r="AH31" i="13"/>
  <c r="D29" i="14"/>
  <c r="D29" i="6"/>
  <c r="D29" i="13"/>
  <c r="D29" i="15"/>
  <c r="EY29" i="4"/>
  <c r="EW29" i="4"/>
  <c r="EV29" i="4"/>
  <c r="D29" i="12"/>
  <c r="EX29" i="4"/>
  <c r="EZ29" i="4"/>
  <c r="H29" i="15"/>
  <c r="I29" i="15"/>
  <c r="K29" i="15"/>
  <c r="J29" i="15"/>
  <c r="Q29" i="14"/>
  <c r="R29" i="14" s="1"/>
  <c r="M29" i="14"/>
  <c r="N29" i="14"/>
  <c r="W29" i="14"/>
  <c r="Q27" i="14"/>
  <c r="R27" i="14" s="1"/>
  <c r="M27" i="14"/>
  <c r="N27" i="14"/>
  <c r="W27" i="14"/>
  <c r="BT23" i="13"/>
  <c r="E23" i="55" s="1"/>
  <c r="AJ23" i="13"/>
  <c r="BJ23" i="13"/>
  <c r="BS23" i="13"/>
  <c r="AH23" i="13"/>
  <c r="D21" i="14"/>
  <c r="D21" i="6"/>
  <c r="D21" i="13"/>
  <c r="D21" i="15"/>
  <c r="EY21" i="4"/>
  <c r="EV21" i="4"/>
  <c r="EW21" i="4"/>
  <c r="D21" i="12"/>
  <c r="EX21" i="4"/>
  <c r="EZ21" i="4"/>
  <c r="H21" i="15"/>
  <c r="I21" i="15"/>
  <c r="K21" i="15"/>
  <c r="J21" i="15"/>
  <c r="Q21" i="14"/>
  <c r="R21" i="14" s="1"/>
  <c r="M21" i="14"/>
  <c r="N21" i="14"/>
  <c r="W21" i="14"/>
  <c r="Q19" i="14"/>
  <c r="R19" i="14" s="1"/>
  <c r="M19" i="14"/>
  <c r="N19" i="14"/>
  <c r="W19" i="14"/>
  <c r="BJ15" i="13"/>
  <c r="AH15" i="13"/>
  <c r="AJ15" i="13" s="1"/>
  <c r="BQ15" i="13" s="1"/>
  <c r="D13" i="14"/>
  <c r="D13" i="6"/>
  <c r="D13" i="13"/>
  <c r="D13" i="15"/>
  <c r="EY13" i="4"/>
  <c r="EV13" i="4"/>
  <c r="EW13" i="4"/>
  <c r="FA13" i="4" s="1"/>
  <c r="D13" i="12"/>
  <c r="EZ13" i="4"/>
  <c r="EX13" i="4"/>
  <c r="Q13" i="14"/>
  <c r="R13" i="14" s="1"/>
  <c r="M13" i="14"/>
  <c r="N13" i="14" s="1"/>
  <c r="W13" i="14"/>
  <c r="FA48" i="12"/>
  <c r="FA40" i="12"/>
  <c r="S52" i="6"/>
  <c r="T52" i="6" s="1"/>
  <c r="R52" i="6"/>
  <c r="D48" i="14"/>
  <c r="D48" i="6"/>
  <c r="D48" i="13"/>
  <c r="D48" i="15"/>
  <c r="D48" i="12"/>
  <c r="EW48" i="4"/>
  <c r="EY48" i="4"/>
  <c r="EZ48" i="4"/>
  <c r="EV48" i="4"/>
  <c r="EX48" i="4"/>
  <c r="BS48" i="13"/>
  <c r="AJ48" i="13"/>
  <c r="BQ48" i="13" s="1"/>
  <c r="BT48" i="13"/>
  <c r="E48" i="55" s="1"/>
  <c r="BJ48" i="13"/>
  <c r="AH48" i="13"/>
  <c r="D46" i="14"/>
  <c r="D46" i="6"/>
  <c r="D46" i="13"/>
  <c r="D46" i="12"/>
  <c r="D46" i="15"/>
  <c r="EW46" i="4"/>
  <c r="EY46" i="4"/>
  <c r="EZ46" i="4"/>
  <c r="EV46" i="4"/>
  <c r="EX46" i="4"/>
  <c r="W46" i="14"/>
  <c r="Q46" i="14"/>
  <c r="R46" i="14" s="1"/>
  <c r="M46" i="14"/>
  <c r="N46" i="14"/>
  <c r="H44" i="15"/>
  <c r="I44" i="15"/>
  <c r="J44" i="15"/>
  <c r="K44" i="15"/>
  <c r="S44" i="6"/>
  <c r="T44" i="6" s="1"/>
  <c r="R44" i="6"/>
  <c r="Z40" i="14"/>
  <c r="U40" i="6"/>
  <c r="BX40" i="13"/>
  <c r="M40" i="15"/>
  <c r="BJ40" i="13"/>
  <c r="AH40" i="13"/>
  <c r="AJ40" i="13"/>
  <c r="BS40" i="13"/>
  <c r="BT40" i="13"/>
  <c r="E40" i="55" s="1"/>
  <c r="D38" i="14"/>
  <c r="D38" i="6"/>
  <c r="D38" i="13"/>
  <c r="D38" i="15"/>
  <c r="EW38" i="4"/>
  <c r="D38" i="12"/>
  <c r="EY38" i="4"/>
  <c r="EZ38" i="4"/>
  <c r="EV38" i="4"/>
  <c r="EX38" i="4"/>
  <c r="H38" i="15"/>
  <c r="I38" i="15"/>
  <c r="J38" i="15"/>
  <c r="K38" i="15"/>
  <c r="W38" i="14"/>
  <c r="Q38" i="14"/>
  <c r="R38" i="14" s="1"/>
  <c r="M38" i="14"/>
  <c r="N38" i="14"/>
  <c r="R36" i="6"/>
  <c r="S36" i="6"/>
  <c r="T36" i="6" s="1"/>
  <c r="Z32" i="14"/>
  <c r="U32" i="6"/>
  <c r="BX32" i="13"/>
  <c r="M32" i="15"/>
  <c r="BJ32" i="13"/>
  <c r="AH32" i="13"/>
  <c r="BT32" i="13"/>
  <c r="E32" i="55" s="1"/>
  <c r="AJ32" i="13"/>
  <c r="BS32" i="13"/>
  <c r="Z30" i="14"/>
  <c r="U30" i="6"/>
  <c r="BX30" i="13"/>
  <c r="M30" i="15"/>
  <c r="H30" i="15"/>
  <c r="I30" i="15"/>
  <c r="J30" i="15"/>
  <c r="K30" i="15"/>
  <c r="M30" i="14"/>
  <c r="W30" i="14"/>
  <c r="Q30" i="14"/>
  <c r="R30" i="14" s="1"/>
  <c r="N30" i="14"/>
  <c r="R28" i="6"/>
  <c r="S28" i="6"/>
  <c r="T28" i="6" s="1"/>
  <c r="D24" i="14"/>
  <c r="D24" i="6"/>
  <c r="D24" i="13"/>
  <c r="D24" i="15"/>
  <c r="D24" i="12"/>
  <c r="EW24" i="4"/>
  <c r="EY24" i="4"/>
  <c r="EV24" i="4"/>
  <c r="EZ24" i="4"/>
  <c r="EX24" i="4"/>
  <c r="BS24" i="13"/>
  <c r="AJ24" i="13"/>
  <c r="BQ24" i="13" s="1"/>
  <c r="AH24" i="13"/>
  <c r="BT24" i="13"/>
  <c r="E24" i="55" s="1"/>
  <c r="BJ24" i="13"/>
  <c r="D22" i="14"/>
  <c r="D22" i="6"/>
  <c r="D22" i="13"/>
  <c r="D22" i="15"/>
  <c r="EW22" i="4"/>
  <c r="EX22" i="4"/>
  <c r="D22" i="12"/>
  <c r="EY22" i="4"/>
  <c r="EZ22" i="4"/>
  <c r="EV22" i="4"/>
  <c r="H22" i="15"/>
  <c r="J22" i="15"/>
  <c r="I22" i="15"/>
  <c r="K22" i="15"/>
  <c r="W22" i="14"/>
  <c r="M22" i="14"/>
  <c r="N22" i="14"/>
  <c r="Q22" i="14"/>
  <c r="R22" i="14" s="1"/>
  <c r="R20" i="6"/>
  <c r="S20" i="6"/>
  <c r="T20" i="6" s="1"/>
  <c r="AH16" i="13"/>
  <c r="AJ16" i="13" s="1"/>
  <c r="BQ16" i="13" s="1"/>
  <c r="BJ16" i="13"/>
  <c r="D14" i="14"/>
  <c r="D14" i="6"/>
  <c r="D14" i="13"/>
  <c r="D14" i="15"/>
  <c r="EW14" i="4"/>
  <c r="FA14" i="4" s="1"/>
  <c r="D14" i="12"/>
  <c r="EY14" i="4"/>
  <c r="EZ14" i="4"/>
  <c r="EV14" i="4"/>
  <c r="EX14" i="4"/>
  <c r="W14" i="14"/>
  <c r="M14" i="14"/>
  <c r="N14" i="14" s="1"/>
  <c r="Q14" i="14"/>
  <c r="R14" i="14" s="1"/>
  <c r="R12" i="6"/>
  <c r="S12" i="6" s="1"/>
  <c r="AH8" i="13"/>
  <c r="AJ8" i="13" s="1"/>
  <c r="Z51" i="14"/>
  <c r="U51" i="6"/>
  <c r="BX51" i="13"/>
  <c r="M51" i="15"/>
  <c r="AH49" i="13"/>
  <c r="BT49" i="13"/>
  <c r="E49" i="55" s="1"/>
  <c r="BS49" i="13"/>
  <c r="AJ49" i="13"/>
  <c r="BQ49" i="13" s="1"/>
  <c r="BJ49" i="13"/>
  <c r="D47" i="14"/>
  <c r="D47" i="6"/>
  <c r="D47" i="13"/>
  <c r="D47" i="12"/>
  <c r="D47" i="15"/>
  <c r="EY47" i="4"/>
  <c r="EW47" i="4"/>
  <c r="EX47" i="4"/>
  <c r="EZ47" i="4"/>
  <c r="EV47" i="4"/>
  <c r="Q47" i="14"/>
  <c r="R47" i="14" s="1"/>
  <c r="M47" i="14"/>
  <c r="N47" i="14"/>
  <c r="W47" i="14"/>
  <c r="S45" i="6"/>
  <c r="T45" i="6" s="1"/>
  <c r="R45" i="6"/>
  <c r="Z43" i="14"/>
  <c r="U43" i="6"/>
  <c r="BX43" i="13"/>
  <c r="M43" i="15"/>
  <c r="BJ41" i="13"/>
  <c r="BT41" i="13"/>
  <c r="E41" i="55" s="1"/>
  <c r="BS41" i="13"/>
  <c r="AH41" i="13"/>
  <c r="AJ41" i="13"/>
  <c r="D39" i="14"/>
  <c r="D39" i="6"/>
  <c r="D39" i="13"/>
  <c r="D39" i="15"/>
  <c r="EY39" i="4"/>
  <c r="D39" i="12"/>
  <c r="EW39" i="4"/>
  <c r="EX39" i="4"/>
  <c r="EV39" i="4"/>
  <c r="EZ39" i="4"/>
  <c r="H39" i="15"/>
  <c r="I39" i="15"/>
  <c r="K39" i="15"/>
  <c r="J39" i="15"/>
  <c r="Q39" i="14"/>
  <c r="R39" i="14" s="1"/>
  <c r="M39" i="14"/>
  <c r="W39" i="14"/>
  <c r="N39" i="14"/>
  <c r="Z37" i="14"/>
  <c r="U37" i="6"/>
  <c r="BX37" i="13"/>
  <c r="M37" i="15"/>
  <c r="R37" i="6"/>
  <c r="S37" i="6"/>
  <c r="T37" i="6" s="1"/>
  <c r="Z35" i="14"/>
  <c r="U35" i="6"/>
  <c r="BX35" i="13"/>
  <c r="M35" i="15"/>
  <c r="BJ33" i="13"/>
  <c r="BS33" i="13"/>
  <c r="BT33" i="13"/>
  <c r="E33" i="55" s="1"/>
  <c r="AJ33" i="13"/>
  <c r="AH33" i="13"/>
  <c r="D31" i="14"/>
  <c r="D31" i="6"/>
  <c r="D31" i="13"/>
  <c r="D31" i="15"/>
  <c r="EY31" i="4"/>
  <c r="D31" i="12"/>
  <c r="EZ31" i="4"/>
  <c r="EW31" i="4"/>
  <c r="EX31" i="4"/>
  <c r="EV31" i="4"/>
  <c r="H31" i="15"/>
  <c r="J31" i="15"/>
  <c r="I31" i="15"/>
  <c r="K31" i="15"/>
  <c r="Q31" i="14"/>
  <c r="R31" i="14" s="1"/>
  <c r="M31" i="14"/>
  <c r="N31" i="14"/>
  <c r="W31" i="14"/>
  <c r="Z29" i="14"/>
  <c r="U29" i="6"/>
  <c r="BX29" i="13"/>
  <c r="M29" i="15"/>
  <c r="R29" i="6"/>
  <c r="S29" i="6"/>
  <c r="T29" i="6" s="1"/>
  <c r="Z27" i="14"/>
  <c r="U27" i="6"/>
  <c r="BX27" i="13"/>
  <c r="M27" i="15"/>
  <c r="BS25" i="13"/>
  <c r="AH25" i="13"/>
  <c r="BT25" i="13"/>
  <c r="E25" i="55" s="1"/>
  <c r="AJ25" i="13"/>
  <c r="BJ25" i="13"/>
  <c r="D23" i="6"/>
  <c r="D23" i="14"/>
  <c r="D23" i="13"/>
  <c r="D23" i="15"/>
  <c r="EY23" i="4"/>
  <c r="D23" i="12"/>
  <c r="EZ23" i="4"/>
  <c r="EW23" i="4"/>
  <c r="EX23" i="4"/>
  <c r="EV23" i="4"/>
  <c r="H23" i="15"/>
  <c r="I23" i="15"/>
  <c r="K23" i="15"/>
  <c r="J23" i="15"/>
  <c r="R23" i="6"/>
  <c r="S23" i="6"/>
  <c r="T23" i="6" s="1"/>
  <c r="Z21" i="14"/>
  <c r="U21" i="6"/>
  <c r="BX21" i="13"/>
  <c r="M21" i="15"/>
  <c r="R21" i="6"/>
  <c r="S21" i="6"/>
  <c r="T21" i="6" s="1"/>
  <c r="Z19" i="14"/>
  <c r="U19" i="6"/>
  <c r="BX19" i="13"/>
  <c r="M19" i="15"/>
  <c r="BJ17" i="13"/>
  <c r="AH17" i="13"/>
  <c r="D15" i="6"/>
  <c r="D15" i="14"/>
  <c r="D15" i="13"/>
  <c r="D15" i="15"/>
  <c r="EY15" i="4"/>
  <c r="D15" i="12"/>
  <c r="EW15" i="4"/>
  <c r="FA15" i="4" s="1"/>
  <c r="EX15" i="4"/>
  <c r="EZ15" i="4"/>
  <c r="EV15" i="4"/>
  <c r="R15" i="6"/>
  <c r="S15" i="6" s="1"/>
  <c r="T15" i="6" s="1"/>
  <c r="Z13" i="14"/>
  <c r="U13" i="6"/>
  <c r="BX13" i="13"/>
  <c r="M13" i="15"/>
  <c r="R13" i="6"/>
  <c r="S13" i="6" s="1"/>
  <c r="AH9" i="13"/>
  <c r="AJ9" i="13" s="1"/>
  <c r="BJ9" i="13"/>
  <c r="FA32" i="12"/>
  <c r="FA51" i="12"/>
  <c r="FA47" i="12"/>
  <c r="FA41" i="12"/>
  <c r="FA35" i="12"/>
  <c r="FA29" i="12"/>
  <c r="FA25" i="12"/>
  <c r="FA21" i="12"/>
  <c r="FA50" i="12"/>
  <c r="FA36" i="12"/>
  <c r="FA37" i="12"/>
  <c r="FA42" i="12"/>
  <c r="FA30" i="12"/>
  <c r="FA20" i="12"/>
  <c r="T12" i="6" l="1"/>
  <c r="T18" i="6"/>
  <c r="T17" i="6"/>
  <c r="T16" i="6"/>
  <c r="T13" i="6"/>
  <c r="T14" i="6"/>
  <c r="BO12" i="72"/>
  <c r="BP12" i="72" s="1"/>
  <c r="BR12" i="72" s="1"/>
  <c r="BS12" i="72" s="1"/>
  <c r="BT12" i="72" s="1"/>
  <c r="BU12" i="72" s="1"/>
  <c r="BO17" i="72"/>
  <c r="BP17" i="72" s="1"/>
  <c r="BR17" i="72" s="1"/>
  <c r="BS17" i="72" s="1"/>
  <c r="BT17" i="72" s="1"/>
  <c r="BU17" i="72" s="1"/>
  <c r="BO14" i="72"/>
  <c r="BP14" i="72" s="1"/>
  <c r="BR14" i="72" s="1"/>
  <c r="BS14" i="72" s="1"/>
  <c r="BT14" i="72" s="1"/>
  <c r="BU14" i="72" s="1"/>
  <c r="BO12" i="71"/>
  <c r="BP12" i="71" s="1"/>
  <c r="BR12" i="71" s="1"/>
  <c r="BS12" i="71" s="1"/>
  <c r="BT12" i="71" s="1"/>
  <c r="BU12" i="71" s="1"/>
  <c r="BO13" i="71"/>
  <c r="BP13" i="71" s="1"/>
  <c r="BR13" i="71" s="1"/>
  <c r="BS13" i="71" s="1"/>
  <c r="BT13" i="71" s="1"/>
  <c r="BU13" i="71" s="1"/>
  <c r="BO15" i="69"/>
  <c r="BP15" i="69" s="1"/>
  <c r="BR15" i="69" s="1"/>
  <c r="BS15" i="69" s="1"/>
  <c r="BT15" i="69" s="1"/>
  <c r="BU15" i="69" s="1"/>
  <c r="BO14" i="70"/>
  <c r="BP14" i="70" s="1"/>
  <c r="BR14" i="70" s="1"/>
  <c r="BS14" i="70" s="1"/>
  <c r="BT14" i="70" s="1"/>
  <c r="BU14" i="70" s="1"/>
  <c r="BO17" i="61"/>
  <c r="BP17" i="61" s="1"/>
  <c r="BR17" i="61" s="1"/>
  <c r="BS17" i="61" s="1"/>
  <c r="BT17" i="61" s="1"/>
  <c r="BU17" i="61" s="1"/>
  <c r="BO14" i="64"/>
  <c r="BP14" i="64" s="1"/>
  <c r="BR14" i="64" s="1"/>
  <c r="BS14" i="64" s="1"/>
  <c r="BT14" i="64" s="1"/>
  <c r="BO13" i="62"/>
  <c r="BP13" i="62" s="1"/>
  <c r="BR13" i="62" s="1"/>
  <c r="BS13" i="62" s="1"/>
  <c r="BT13" i="62" s="1"/>
  <c r="BO17" i="58"/>
  <c r="BP17" i="58" s="1"/>
  <c r="BR17" i="58" s="1"/>
  <c r="BS17" i="58" s="1"/>
  <c r="BT17" i="58" s="1"/>
  <c r="BO14" i="59"/>
  <c r="BP14" i="59" s="1"/>
  <c r="BR14" i="59" s="1"/>
  <c r="BS14" i="59" s="1"/>
  <c r="BT14" i="59" s="1"/>
  <c r="BO16" i="63"/>
  <c r="BP16" i="63" s="1"/>
  <c r="BR16" i="63" s="1"/>
  <c r="BS16" i="63" s="1"/>
  <c r="BT16" i="63" s="1"/>
  <c r="BU16" i="63" s="1"/>
  <c r="BO13" i="63"/>
  <c r="BP13" i="63" s="1"/>
  <c r="BR13" i="63" s="1"/>
  <c r="BS13" i="63" s="1"/>
  <c r="BT13" i="63" s="1"/>
  <c r="BO14" i="63"/>
  <c r="BP14" i="63" s="1"/>
  <c r="BR14" i="63" s="1"/>
  <c r="BS14" i="63" s="1"/>
  <c r="BT14" i="63" s="1"/>
  <c r="BU14" i="63" s="1"/>
  <c r="BO18" i="67"/>
  <c r="BP18" i="67" s="1"/>
  <c r="BR18" i="67" s="1"/>
  <c r="BS18" i="67" s="1"/>
  <c r="BT18" i="67" s="1"/>
  <c r="BU18" i="67" s="1"/>
  <c r="BO15" i="62"/>
  <c r="BP15" i="62" s="1"/>
  <c r="BR15" i="62" s="1"/>
  <c r="BS15" i="62" s="1"/>
  <c r="BT15" i="62" s="1"/>
  <c r="O15" i="55" s="1"/>
  <c r="BO12" i="69"/>
  <c r="BP12" i="69" s="1"/>
  <c r="BR12" i="69" s="1"/>
  <c r="BS12" i="69" s="1"/>
  <c r="BT12" i="69" s="1"/>
  <c r="BU12" i="69" s="1"/>
  <c r="BO18" i="62"/>
  <c r="BP18" i="62" s="1"/>
  <c r="BR18" i="62" s="1"/>
  <c r="BS18" i="62" s="1"/>
  <c r="BT18" i="62" s="1"/>
  <c r="BO12" i="63"/>
  <c r="BP12" i="63" s="1"/>
  <c r="BR12" i="63" s="1"/>
  <c r="BS12" i="63" s="1"/>
  <c r="BT12" i="63" s="1"/>
  <c r="BO13" i="66"/>
  <c r="BP13" i="66" s="1"/>
  <c r="BR13" i="66" s="1"/>
  <c r="BS13" i="66" s="1"/>
  <c r="BT13" i="66" s="1"/>
  <c r="BO15" i="66"/>
  <c r="BP15" i="66" s="1"/>
  <c r="BR15" i="66" s="1"/>
  <c r="BS15" i="66" s="1"/>
  <c r="BT15" i="66" s="1"/>
  <c r="BO15" i="60"/>
  <c r="BP15" i="60" s="1"/>
  <c r="BR15" i="60" s="1"/>
  <c r="BS15" i="60" s="1"/>
  <c r="BT15" i="60" s="1"/>
  <c r="BU15" i="60" s="1"/>
  <c r="BO16" i="60"/>
  <c r="BP16" i="60" s="1"/>
  <c r="BR16" i="60" s="1"/>
  <c r="BS16" i="60" s="1"/>
  <c r="BT16" i="60" s="1"/>
  <c r="BO14" i="66"/>
  <c r="BP14" i="66" s="1"/>
  <c r="BR14" i="66" s="1"/>
  <c r="BS14" i="66" s="1"/>
  <c r="BT14" i="66" s="1"/>
  <c r="BO18" i="74"/>
  <c r="BP18" i="74" s="1"/>
  <c r="BR18" i="74" s="1"/>
  <c r="BS18" i="74" s="1"/>
  <c r="BT18" i="74" s="1"/>
  <c r="BU18" i="74" s="1"/>
  <c r="BO18" i="58"/>
  <c r="BP18" i="58" s="1"/>
  <c r="BR18" i="58" s="1"/>
  <c r="BS18" i="58" s="1"/>
  <c r="BT18" i="58" s="1"/>
  <c r="BU18" i="58" s="1"/>
  <c r="BO12" i="65"/>
  <c r="BP12" i="65" s="1"/>
  <c r="BR12" i="65" s="1"/>
  <c r="BS12" i="65" s="1"/>
  <c r="BT12" i="65" s="1"/>
  <c r="BO18" i="71"/>
  <c r="BP18" i="71" s="1"/>
  <c r="BR18" i="71" s="1"/>
  <c r="BS18" i="71" s="1"/>
  <c r="BT18" i="71" s="1"/>
  <c r="BU18" i="71" s="1"/>
  <c r="BO14" i="74"/>
  <c r="BP14" i="74" s="1"/>
  <c r="BR14" i="74" s="1"/>
  <c r="BS14" i="74" s="1"/>
  <c r="BT14" i="74" s="1"/>
  <c r="BU14" i="74" s="1"/>
  <c r="BU47" i="66"/>
  <c r="AA47" i="55" s="1"/>
  <c r="Z47" i="55"/>
  <c r="BU19" i="66"/>
  <c r="AA19" i="55" s="1"/>
  <c r="Z19" i="55"/>
  <c r="BU44" i="66"/>
  <c r="AA44" i="55" s="1"/>
  <c r="Z44" i="55"/>
  <c r="BU24" i="66"/>
  <c r="AA24" i="55" s="1"/>
  <c r="Z24" i="55"/>
  <c r="BU39" i="66"/>
  <c r="AA39" i="55" s="1"/>
  <c r="Z39" i="55"/>
  <c r="BU31" i="66"/>
  <c r="AA31" i="55" s="1"/>
  <c r="Z31" i="55"/>
  <c r="BU35" i="66"/>
  <c r="AA35" i="55" s="1"/>
  <c r="Z35" i="55"/>
  <c r="BU38" i="66"/>
  <c r="AA38" i="55" s="1"/>
  <c r="Z38" i="55"/>
  <c r="BO16" i="58"/>
  <c r="BP16" i="58" s="1"/>
  <c r="BR16" i="58" s="1"/>
  <c r="BS16" i="58" s="1"/>
  <c r="BT16" i="58" s="1"/>
  <c r="BU16" i="58" s="1"/>
  <c r="BO12" i="60"/>
  <c r="BP12" i="60" s="1"/>
  <c r="BR12" i="60" s="1"/>
  <c r="BS12" i="60" s="1"/>
  <c r="BT12" i="60" s="1"/>
  <c r="BU45" i="66"/>
  <c r="AA45" i="55" s="1"/>
  <c r="Z45" i="55"/>
  <c r="BU34" i="66"/>
  <c r="AA34" i="55" s="1"/>
  <c r="Z34" i="55"/>
  <c r="BU51" i="66"/>
  <c r="AA51" i="55" s="1"/>
  <c r="Z51" i="55"/>
  <c r="BU26" i="66"/>
  <c r="AA26" i="55" s="1"/>
  <c r="Z26" i="55"/>
  <c r="BU49" i="66"/>
  <c r="AA49" i="55" s="1"/>
  <c r="Z49" i="55"/>
  <c r="BU20" i="66"/>
  <c r="AA20" i="55" s="1"/>
  <c r="Z20" i="55"/>
  <c r="BU37" i="66"/>
  <c r="AA37" i="55" s="1"/>
  <c r="Z37" i="55"/>
  <c r="BU30" i="66"/>
  <c r="AA30" i="55" s="1"/>
  <c r="Z30" i="55"/>
  <c r="BO16" i="67"/>
  <c r="BP16" i="67" s="1"/>
  <c r="BR16" i="67" s="1"/>
  <c r="BS16" i="67" s="1"/>
  <c r="BT16" i="67" s="1"/>
  <c r="BU16" i="67" s="1"/>
  <c r="BO18" i="70"/>
  <c r="BP18" i="70" s="1"/>
  <c r="BR18" i="70" s="1"/>
  <c r="BS18" i="70" s="1"/>
  <c r="BT18" i="70" s="1"/>
  <c r="BU18" i="70" s="1"/>
  <c r="BO18" i="61"/>
  <c r="BP18" i="61" s="1"/>
  <c r="BR18" i="61" s="1"/>
  <c r="BS18" i="61" s="1"/>
  <c r="BT18" i="61" s="1"/>
  <c r="BU42" i="66"/>
  <c r="AA42" i="55" s="1"/>
  <c r="Z42" i="55"/>
  <c r="BU41" i="66"/>
  <c r="AA41" i="55" s="1"/>
  <c r="Z41" i="55"/>
  <c r="BO12" i="66"/>
  <c r="BP12" i="66" s="1"/>
  <c r="BR12" i="66" s="1"/>
  <c r="BS12" i="66" s="1"/>
  <c r="BT12" i="66" s="1"/>
  <c r="BU27" i="66"/>
  <c r="AA27" i="55" s="1"/>
  <c r="Z27" i="55"/>
  <c r="BU22" i="66"/>
  <c r="AA22" i="55" s="1"/>
  <c r="Z22" i="55"/>
  <c r="BU36" i="66"/>
  <c r="AA36" i="55" s="1"/>
  <c r="Z36" i="55"/>
  <c r="BU21" i="66"/>
  <c r="AA21" i="55" s="1"/>
  <c r="Z21" i="55"/>
  <c r="BU23" i="66"/>
  <c r="AA23" i="55" s="1"/>
  <c r="Z23" i="55"/>
  <c r="BU33" i="66"/>
  <c r="AA33" i="55" s="1"/>
  <c r="Z33" i="55"/>
  <c r="BU25" i="66"/>
  <c r="AA25" i="55" s="1"/>
  <c r="Z25" i="55"/>
  <c r="BU28" i="66"/>
  <c r="AA28" i="55" s="1"/>
  <c r="Z28" i="55"/>
  <c r="BU50" i="66"/>
  <c r="AA50" i="55" s="1"/>
  <c r="Z50" i="55"/>
  <c r="BO18" i="68"/>
  <c r="BP18" i="68" s="1"/>
  <c r="BR18" i="68" s="1"/>
  <c r="BS18" i="68" s="1"/>
  <c r="BT18" i="68" s="1"/>
  <c r="BU18" i="68" s="1"/>
  <c r="BO17" i="59"/>
  <c r="BP17" i="59" s="1"/>
  <c r="BR17" i="59" s="1"/>
  <c r="BS17" i="59" s="1"/>
  <c r="BT17" i="59" s="1"/>
  <c r="BU52" i="66"/>
  <c r="AA52" i="55" s="1"/>
  <c r="Z52" i="55"/>
  <c r="BU32" i="66"/>
  <c r="AA32" i="55" s="1"/>
  <c r="Z32" i="55"/>
  <c r="BU48" i="66"/>
  <c r="AA48" i="55" s="1"/>
  <c r="Z48" i="55"/>
  <c r="BU43" i="66"/>
  <c r="AA43" i="55" s="1"/>
  <c r="Z43" i="55"/>
  <c r="BU29" i="66"/>
  <c r="AA29" i="55" s="1"/>
  <c r="Z29" i="55"/>
  <c r="BU40" i="66"/>
  <c r="AA40" i="55" s="1"/>
  <c r="Z40" i="55"/>
  <c r="BU46" i="66"/>
  <c r="AA46" i="55" s="1"/>
  <c r="Z46" i="55"/>
  <c r="BO15" i="73"/>
  <c r="BP15" i="73" s="1"/>
  <c r="BR15" i="73" s="1"/>
  <c r="BS15" i="73" s="1"/>
  <c r="BT15" i="73" s="1"/>
  <c r="BU15" i="73" s="1"/>
  <c r="BO12" i="67"/>
  <c r="BP12" i="67" s="1"/>
  <c r="BR12" i="67" s="1"/>
  <c r="BS12" i="67" s="1"/>
  <c r="BT12" i="67" s="1"/>
  <c r="BU12" i="67" s="1"/>
  <c r="BO16" i="71"/>
  <c r="BP16" i="71" s="1"/>
  <c r="BR16" i="71" s="1"/>
  <c r="BS16" i="71" s="1"/>
  <c r="BT16" i="71" s="1"/>
  <c r="BU16" i="71" s="1"/>
  <c r="BO13" i="72"/>
  <c r="BP13" i="72" s="1"/>
  <c r="BR13" i="72" s="1"/>
  <c r="BS13" i="72" s="1"/>
  <c r="BT13" i="72" s="1"/>
  <c r="BU13" i="72" s="1"/>
  <c r="BO16" i="73"/>
  <c r="BP16" i="73" s="1"/>
  <c r="BR16" i="73" s="1"/>
  <c r="BS16" i="73" s="1"/>
  <c r="BT16" i="73" s="1"/>
  <c r="BU16" i="73" s="1"/>
  <c r="BO12" i="61"/>
  <c r="BP12" i="61" s="1"/>
  <c r="BR12" i="61" s="1"/>
  <c r="BS12" i="61" s="1"/>
  <c r="BT12" i="61" s="1"/>
  <c r="BO13" i="67"/>
  <c r="BP13" i="67" s="1"/>
  <c r="BR13" i="67" s="1"/>
  <c r="BS13" i="67" s="1"/>
  <c r="BT13" i="67" s="1"/>
  <c r="BU13" i="67" s="1"/>
  <c r="BO17" i="68"/>
  <c r="BP17" i="68" s="1"/>
  <c r="BR17" i="68" s="1"/>
  <c r="BS17" i="68" s="1"/>
  <c r="BT17" i="68" s="1"/>
  <c r="BU17" i="68" s="1"/>
  <c r="BO16" i="74"/>
  <c r="BP16" i="74" s="1"/>
  <c r="BR16" i="74" s="1"/>
  <c r="BS16" i="74" s="1"/>
  <c r="BT16" i="74" s="1"/>
  <c r="BU16" i="74" s="1"/>
  <c r="BO14" i="58"/>
  <c r="BP14" i="58" s="1"/>
  <c r="BR14" i="58" s="1"/>
  <c r="BS14" i="58" s="1"/>
  <c r="BT14" i="58" s="1"/>
  <c r="BO15" i="58"/>
  <c r="BP15" i="58" s="1"/>
  <c r="BR15" i="58" s="1"/>
  <c r="BS15" i="58" s="1"/>
  <c r="BT15" i="58" s="1"/>
  <c r="BO14" i="69"/>
  <c r="BP14" i="69" s="1"/>
  <c r="BR14" i="69" s="1"/>
  <c r="BS14" i="69" s="1"/>
  <c r="BT14" i="69" s="1"/>
  <c r="BU14" i="69" s="1"/>
  <c r="BO15" i="72"/>
  <c r="BP15" i="72" s="1"/>
  <c r="BR15" i="72" s="1"/>
  <c r="BS15" i="72" s="1"/>
  <c r="BT15" i="72" s="1"/>
  <c r="BU15" i="72" s="1"/>
  <c r="BO13" i="13"/>
  <c r="BP13" i="13" s="1"/>
  <c r="BR13" i="13" s="1"/>
  <c r="BQ13" i="13" s="1"/>
  <c r="BS13" i="13" s="1"/>
  <c r="BO16" i="13"/>
  <c r="BP16" i="13" s="1"/>
  <c r="BR16" i="13" s="1"/>
  <c r="BS16" i="13" s="1"/>
  <c r="BO12" i="13"/>
  <c r="BP12" i="13" s="1"/>
  <c r="BR12" i="13" s="1"/>
  <c r="BQ12" i="13" s="1"/>
  <c r="BS12" i="13" s="1"/>
  <c r="BO15" i="13"/>
  <c r="BP15" i="13" s="1"/>
  <c r="BR15" i="13" s="1"/>
  <c r="BS15" i="13" s="1"/>
  <c r="BO12" i="58"/>
  <c r="BP12" i="58" s="1"/>
  <c r="BR12" i="58" s="1"/>
  <c r="BS12" i="58" s="1"/>
  <c r="BT12" i="58" s="1"/>
  <c r="BO13" i="61"/>
  <c r="BP13" i="61" s="1"/>
  <c r="BR13" i="61" s="1"/>
  <c r="BS13" i="61" s="1"/>
  <c r="BT13" i="61" s="1"/>
  <c r="BO15" i="63"/>
  <c r="BP15" i="63" s="1"/>
  <c r="BR15" i="63" s="1"/>
  <c r="BS15" i="63" s="1"/>
  <c r="BT15" i="63" s="1"/>
  <c r="BO15" i="64"/>
  <c r="BP15" i="64" s="1"/>
  <c r="BR15" i="64" s="1"/>
  <c r="BS15" i="64" s="1"/>
  <c r="BT15" i="64" s="1"/>
  <c r="BU15" i="64" s="1"/>
  <c r="BO16" i="65"/>
  <c r="BP16" i="65" s="1"/>
  <c r="BR16" i="65" s="1"/>
  <c r="BS16" i="65" s="1"/>
  <c r="BT16" i="65" s="1"/>
  <c r="BO17" i="66"/>
  <c r="BP17" i="66" s="1"/>
  <c r="BR17" i="66" s="1"/>
  <c r="BS17" i="66" s="1"/>
  <c r="BT17" i="66" s="1"/>
  <c r="BO16" i="66"/>
  <c r="BP16" i="66" s="1"/>
  <c r="BR16" i="66" s="1"/>
  <c r="BS16" i="66" s="1"/>
  <c r="BT16" i="66" s="1"/>
  <c r="BO14" i="67"/>
  <c r="BP14" i="67" s="1"/>
  <c r="BR14" i="67" s="1"/>
  <c r="BS14" i="67" s="1"/>
  <c r="BT14" i="67" s="1"/>
  <c r="BU14" i="67" s="1"/>
  <c r="BO15" i="67"/>
  <c r="BP15" i="67" s="1"/>
  <c r="BR15" i="67" s="1"/>
  <c r="BS15" i="67" s="1"/>
  <c r="BT15" i="67" s="1"/>
  <c r="BU15" i="67" s="1"/>
  <c r="BO13" i="74"/>
  <c r="BP13" i="74" s="1"/>
  <c r="BR13" i="74" s="1"/>
  <c r="BS13" i="74" s="1"/>
  <c r="BT13" i="74" s="1"/>
  <c r="BU13" i="74" s="1"/>
  <c r="BO16" i="59"/>
  <c r="BP16" i="59" s="1"/>
  <c r="BR16" i="59" s="1"/>
  <c r="BS16" i="59" s="1"/>
  <c r="BT16" i="59" s="1"/>
  <c r="BO17" i="63"/>
  <c r="BP17" i="63" s="1"/>
  <c r="BR17" i="63" s="1"/>
  <c r="BS17" i="63" s="1"/>
  <c r="BT17" i="63" s="1"/>
  <c r="BO16" i="68"/>
  <c r="BP16" i="68" s="1"/>
  <c r="BR16" i="68" s="1"/>
  <c r="BS16" i="68" s="1"/>
  <c r="BT16" i="68" s="1"/>
  <c r="BU16" i="68" s="1"/>
  <c r="BO15" i="68"/>
  <c r="BP15" i="68" s="1"/>
  <c r="BR15" i="68" s="1"/>
  <c r="BS15" i="68" s="1"/>
  <c r="BT15" i="68" s="1"/>
  <c r="BU15" i="68" s="1"/>
  <c r="BO18" i="69"/>
  <c r="BP18" i="69" s="1"/>
  <c r="BR18" i="69" s="1"/>
  <c r="BS18" i="69" s="1"/>
  <c r="BT18" i="69" s="1"/>
  <c r="BU18" i="69" s="1"/>
  <c r="BO16" i="69"/>
  <c r="BP16" i="69" s="1"/>
  <c r="BR16" i="69" s="1"/>
  <c r="BS16" i="69" s="1"/>
  <c r="BT16" i="69" s="1"/>
  <c r="BU16" i="69" s="1"/>
  <c r="BO12" i="70"/>
  <c r="BP12" i="70" s="1"/>
  <c r="BR12" i="70" s="1"/>
  <c r="BS12" i="70" s="1"/>
  <c r="BT12" i="70" s="1"/>
  <c r="BU12" i="70" s="1"/>
  <c r="BO12" i="73"/>
  <c r="BP12" i="73" s="1"/>
  <c r="BR12" i="73" s="1"/>
  <c r="BS12" i="73" s="1"/>
  <c r="BT12" i="73" s="1"/>
  <c r="BU12" i="73" s="1"/>
  <c r="BO18" i="73"/>
  <c r="BP18" i="73" s="1"/>
  <c r="BR18" i="73" s="1"/>
  <c r="BS18" i="73" s="1"/>
  <c r="BT18" i="73" s="1"/>
  <c r="BU18" i="73" s="1"/>
  <c r="BO14" i="73"/>
  <c r="BP14" i="73" s="1"/>
  <c r="BR14" i="73" s="1"/>
  <c r="BS14" i="73" s="1"/>
  <c r="BT14" i="73" s="1"/>
  <c r="BU14" i="73" s="1"/>
  <c r="BO17" i="74"/>
  <c r="BP17" i="74" s="1"/>
  <c r="BR17" i="74" s="1"/>
  <c r="BS17" i="74" s="1"/>
  <c r="BT17" i="74" s="1"/>
  <c r="BU17" i="74" s="1"/>
  <c r="BO14" i="13"/>
  <c r="BP14" i="13" s="1"/>
  <c r="BR14" i="13" s="1"/>
  <c r="BQ14" i="13" s="1"/>
  <c r="BS14" i="13" s="1"/>
  <c r="BO17" i="13"/>
  <c r="BP17" i="13" s="1"/>
  <c r="BR17" i="13" s="1"/>
  <c r="BO18" i="13"/>
  <c r="BP18" i="13" s="1"/>
  <c r="BR18" i="13" s="1"/>
  <c r="BS18" i="13" s="1"/>
  <c r="BO13" i="58"/>
  <c r="BP13" i="58" s="1"/>
  <c r="BR13" i="58" s="1"/>
  <c r="BS13" i="58" s="1"/>
  <c r="BT13" i="58" s="1"/>
  <c r="BU13" i="58" s="1"/>
  <c r="BO14" i="61"/>
  <c r="BP14" i="61" s="1"/>
  <c r="BR14" i="61" s="1"/>
  <c r="BS14" i="61" s="1"/>
  <c r="BT14" i="61" s="1"/>
  <c r="BU14" i="61" s="1"/>
  <c r="BO15" i="61"/>
  <c r="BP15" i="61" s="1"/>
  <c r="BR15" i="61" s="1"/>
  <c r="BS15" i="61" s="1"/>
  <c r="BT15" i="61" s="1"/>
  <c r="BO16" i="62"/>
  <c r="BP16" i="62" s="1"/>
  <c r="BR16" i="62" s="1"/>
  <c r="BS16" i="62" s="1"/>
  <c r="BT16" i="62" s="1"/>
  <c r="BO18" i="65"/>
  <c r="BP18" i="65" s="1"/>
  <c r="BR18" i="65" s="1"/>
  <c r="BS18" i="65" s="1"/>
  <c r="BT18" i="65" s="1"/>
  <c r="BO14" i="65"/>
  <c r="BP14" i="65" s="1"/>
  <c r="BR14" i="65" s="1"/>
  <c r="BS14" i="65" s="1"/>
  <c r="BT14" i="65" s="1"/>
  <c r="BO13" i="68"/>
  <c r="BP13" i="68" s="1"/>
  <c r="BR13" i="68" s="1"/>
  <c r="BS13" i="68" s="1"/>
  <c r="BT13" i="68" s="1"/>
  <c r="BU13" i="68" s="1"/>
  <c r="BO17" i="73"/>
  <c r="BP17" i="73" s="1"/>
  <c r="BR17" i="73" s="1"/>
  <c r="BS17" i="73" s="1"/>
  <c r="BT17" i="73" s="1"/>
  <c r="BU17" i="73" s="1"/>
  <c r="BO14" i="60"/>
  <c r="BP14" i="60" s="1"/>
  <c r="BR14" i="60" s="1"/>
  <c r="BS14" i="60" s="1"/>
  <c r="BT14" i="60" s="1"/>
  <c r="BO16" i="61"/>
  <c r="BP16" i="61" s="1"/>
  <c r="BR16" i="61" s="1"/>
  <c r="BS16" i="61" s="1"/>
  <c r="BT16" i="61" s="1"/>
  <c r="BO12" i="62"/>
  <c r="BP12" i="62" s="1"/>
  <c r="BR12" i="62" s="1"/>
  <c r="BS12" i="62" s="1"/>
  <c r="BT12" i="62" s="1"/>
  <c r="BO15" i="65"/>
  <c r="BP15" i="65" s="1"/>
  <c r="BR15" i="65" s="1"/>
  <c r="BS15" i="65" s="1"/>
  <c r="BT15" i="65" s="1"/>
  <c r="BO13" i="65"/>
  <c r="BP13" i="65" s="1"/>
  <c r="BR13" i="65" s="1"/>
  <c r="BS13" i="65" s="1"/>
  <c r="BT13" i="65" s="1"/>
  <c r="BO17" i="67"/>
  <c r="BP17" i="67" s="1"/>
  <c r="BR17" i="67" s="1"/>
  <c r="BS17" i="67" s="1"/>
  <c r="BT17" i="67" s="1"/>
  <c r="BU17" i="67" s="1"/>
  <c r="BO13" i="69"/>
  <c r="BP13" i="69" s="1"/>
  <c r="BR13" i="69" s="1"/>
  <c r="BS13" i="69" s="1"/>
  <c r="BT13" i="69" s="1"/>
  <c r="BU13" i="69" s="1"/>
  <c r="BO13" i="70"/>
  <c r="BP13" i="70" s="1"/>
  <c r="BR13" i="70" s="1"/>
  <c r="BS13" i="70" s="1"/>
  <c r="BT13" i="70" s="1"/>
  <c r="BU13" i="70" s="1"/>
  <c r="BO15" i="71"/>
  <c r="BP15" i="71" s="1"/>
  <c r="BR15" i="71" s="1"/>
  <c r="BS15" i="71" s="1"/>
  <c r="BT15" i="71" s="1"/>
  <c r="BU15" i="71" s="1"/>
  <c r="BO18" i="72"/>
  <c r="BP18" i="72" s="1"/>
  <c r="BR18" i="72" s="1"/>
  <c r="BS18" i="72" s="1"/>
  <c r="BT18" i="72" s="1"/>
  <c r="BU18" i="72" s="1"/>
  <c r="BO16" i="72"/>
  <c r="BP16" i="72" s="1"/>
  <c r="BR16" i="72" s="1"/>
  <c r="BS16" i="72" s="1"/>
  <c r="BT16" i="72" s="1"/>
  <c r="BU16" i="72" s="1"/>
  <c r="BO15" i="74"/>
  <c r="BP15" i="74" s="1"/>
  <c r="BR15" i="74" s="1"/>
  <c r="BS15" i="74" s="1"/>
  <c r="BT15" i="74" s="1"/>
  <c r="BU15" i="74" s="1"/>
  <c r="BO13" i="60"/>
  <c r="BP13" i="60" s="1"/>
  <c r="BR13" i="60" s="1"/>
  <c r="BS13" i="60" s="1"/>
  <c r="BT13" i="60" s="1"/>
  <c r="BO14" i="62"/>
  <c r="BP14" i="62" s="1"/>
  <c r="BR14" i="62" s="1"/>
  <c r="BS14" i="62" s="1"/>
  <c r="BT14" i="62" s="1"/>
  <c r="BO13" i="64"/>
  <c r="BP13" i="64" s="1"/>
  <c r="BR13" i="64" s="1"/>
  <c r="BS13" i="64" s="1"/>
  <c r="BT13" i="64" s="1"/>
  <c r="BO18" i="64"/>
  <c r="BP18" i="64" s="1"/>
  <c r="BR18" i="64" s="1"/>
  <c r="BS18" i="64" s="1"/>
  <c r="BT18" i="64" s="1"/>
  <c r="BO17" i="64"/>
  <c r="BP17" i="64" s="1"/>
  <c r="BR17" i="64" s="1"/>
  <c r="BS17" i="64" s="1"/>
  <c r="BT17" i="64" s="1"/>
  <c r="BO12" i="68"/>
  <c r="BP12" i="68" s="1"/>
  <c r="BR12" i="68" s="1"/>
  <c r="BS12" i="68" s="1"/>
  <c r="BT12" i="68" s="1"/>
  <c r="BU12" i="68" s="1"/>
  <c r="BO13" i="73"/>
  <c r="BP13" i="73" s="1"/>
  <c r="BR13" i="73" s="1"/>
  <c r="BS13" i="73" s="1"/>
  <c r="BT13" i="73" s="1"/>
  <c r="BU13" i="73" s="1"/>
  <c r="BO12" i="74"/>
  <c r="BP12" i="74" s="1"/>
  <c r="BR12" i="74" s="1"/>
  <c r="BS12" i="74" s="1"/>
  <c r="BT12" i="74" s="1"/>
  <c r="BU12" i="74" s="1"/>
  <c r="BO12" i="59"/>
  <c r="BP12" i="59" s="1"/>
  <c r="BR12" i="59" s="1"/>
  <c r="BS12" i="59" s="1"/>
  <c r="BT12" i="59" s="1"/>
  <c r="BO18" i="59"/>
  <c r="BP18" i="59" s="1"/>
  <c r="BR18" i="59" s="1"/>
  <c r="BS18" i="59" s="1"/>
  <c r="BT18" i="59" s="1"/>
  <c r="BO18" i="60"/>
  <c r="BP18" i="60" s="1"/>
  <c r="BR18" i="60" s="1"/>
  <c r="BS18" i="60" s="1"/>
  <c r="BT18" i="60" s="1"/>
  <c r="BO17" i="60"/>
  <c r="BP17" i="60" s="1"/>
  <c r="BR17" i="60" s="1"/>
  <c r="BS17" i="60" s="1"/>
  <c r="BT17" i="60" s="1"/>
  <c r="BO17" i="62"/>
  <c r="BP17" i="62" s="1"/>
  <c r="BR17" i="62" s="1"/>
  <c r="BS17" i="62" s="1"/>
  <c r="BT17" i="62" s="1"/>
  <c r="BO18" i="63"/>
  <c r="BP18" i="63" s="1"/>
  <c r="BR18" i="63" s="1"/>
  <c r="BS18" i="63" s="1"/>
  <c r="BT18" i="63" s="1"/>
  <c r="BO17" i="70"/>
  <c r="BP17" i="70" s="1"/>
  <c r="BR17" i="70" s="1"/>
  <c r="BS17" i="70" s="1"/>
  <c r="BT17" i="70" s="1"/>
  <c r="BU17" i="70" s="1"/>
  <c r="BO16" i="64"/>
  <c r="BP16" i="64" s="1"/>
  <c r="BR16" i="64" s="1"/>
  <c r="BS16" i="64" s="1"/>
  <c r="BT16" i="64" s="1"/>
  <c r="BO18" i="66"/>
  <c r="BP18" i="66" s="1"/>
  <c r="BR18" i="66" s="1"/>
  <c r="BS18" i="66" s="1"/>
  <c r="BT18" i="66" s="1"/>
  <c r="BO14" i="68"/>
  <c r="BP14" i="68" s="1"/>
  <c r="BR14" i="68" s="1"/>
  <c r="BS14" i="68" s="1"/>
  <c r="BT14" i="68" s="1"/>
  <c r="BU14" i="68" s="1"/>
  <c r="BO17" i="69"/>
  <c r="BP17" i="69" s="1"/>
  <c r="BR17" i="69" s="1"/>
  <c r="BS17" i="69" s="1"/>
  <c r="BT17" i="69" s="1"/>
  <c r="BU17" i="69" s="1"/>
  <c r="BO16" i="70"/>
  <c r="BP16" i="70" s="1"/>
  <c r="BR16" i="70" s="1"/>
  <c r="BS16" i="70" s="1"/>
  <c r="BT16" i="70" s="1"/>
  <c r="BU16" i="70" s="1"/>
  <c r="BO15" i="70"/>
  <c r="BP15" i="70" s="1"/>
  <c r="BR15" i="70" s="1"/>
  <c r="BS15" i="70" s="1"/>
  <c r="BT15" i="70" s="1"/>
  <c r="BU15" i="70" s="1"/>
  <c r="BO17" i="71"/>
  <c r="BP17" i="71" s="1"/>
  <c r="BR17" i="71" s="1"/>
  <c r="BS17" i="71" s="1"/>
  <c r="BT17" i="71" s="1"/>
  <c r="BU17" i="71" s="1"/>
  <c r="BO17" i="65"/>
  <c r="BP17" i="65" s="1"/>
  <c r="BR17" i="65" s="1"/>
  <c r="BS17" i="65" s="1"/>
  <c r="BT17" i="65" s="1"/>
  <c r="BO12" i="64"/>
  <c r="BP12" i="64" s="1"/>
  <c r="BR12" i="64" s="1"/>
  <c r="BS12" i="64" s="1"/>
  <c r="BT12" i="64" s="1"/>
  <c r="AJ17" i="13"/>
  <c r="BO15" i="59"/>
  <c r="BP15" i="59" s="1"/>
  <c r="BR15" i="59" s="1"/>
  <c r="BS15" i="59" s="1"/>
  <c r="BT15" i="59" s="1"/>
  <c r="BO13" i="59"/>
  <c r="BP13" i="59" s="1"/>
  <c r="BR13" i="59" s="1"/>
  <c r="BS13" i="59" s="1"/>
  <c r="BT13" i="59" s="1"/>
  <c r="BO14" i="71"/>
  <c r="BP14" i="71" s="1"/>
  <c r="BR14" i="71" s="1"/>
  <c r="BS14" i="71" s="1"/>
  <c r="BT14" i="71" s="1"/>
  <c r="BU14" i="71" s="1"/>
  <c r="BU47" i="65"/>
  <c r="Y47" i="55" s="1"/>
  <c r="X47" i="55"/>
  <c r="BU19" i="65"/>
  <c r="Y19" i="55" s="1"/>
  <c r="X19" i="55"/>
  <c r="BU44" i="65"/>
  <c r="Y44" i="55" s="1"/>
  <c r="X44" i="55"/>
  <c r="BU51" i="65"/>
  <c r="Y51" i="55" s="1"/>
  <c r="X51" i="55"/>
  <c r="BU26" i="65"/>
  <c r="Y26" i="55" s="1"/>
  <c r="X26" i="55"/>
  <c r="BU43" i="65"/>
  <c r="Y43" i="55" s="1"/>
  <c r="X43" i="55"/>
  <c r="BU33" i="65"/>
  <c r="Y33" i="55" s="1"/>
  <c r="X33" i="55"/>
  <c r="BU35" i="65"/>
  <c r="Y35" i="55" s="1"/>
  <c r="X35" i="55"/>
  <c r="BU38" i="65"/>
  <c r="Y38" i="55" s="1"/>
  <c r="X38" i="55"/>
  <c r="BU40" i="65"/>
  <c r="Y40" i="55" s="1"/>
  <c r="X40" i="55"/>
  <c r="BU46" i="65"/>
  <c r="Y46" i="55" s="1"/>
  <c r="X46" i="55"/>
  <c r="BU45" i="65"/>
  <c r="Y45" i="55" s="1"/>
  <c r="X45" i="55"/>
  <c r="BU34" i="65"/>
  <c r="Y34" i="55" s="1"/>
  <c r="X34" i="55"/>
  <c r="BU21" i="65"/>
  <c r="Y21" i="55" s="1"/>
  <c r="X21" i="55"/>
  <c r="BU25" i="65"/>
  <c r="Y25" i="55" s="1"/>
  <c r="X25" i="55"/>
  <c r="BU20" i="65"/>
  <c r="Y20" i="55" s="1"/>
  <c r="X20" i="55"/>
  <c r="BU37" i="65"/>
  <c r="Y37" i="55" s="1"/>
  <c r="X37" i="55"/>
  <c r="BU30" i="65"/>
  <c r="Y30" i="55" s="1"/>
  <c r="X30" i="55"/>
  <c r="BU42" i="65"/>
  <c r="Y42" i="55" s="1"/>
  <c r="X42" i="55"/>
  <c r="BU41" i="65"/>
  <c r="Y41" i="55" s="1"/>
  <c r="X41" i="55"/>
  <c r="BU24" i="65"/>
  <c r="Y24" i="55" s="1"/>
  <c r="X24" i="55"/>
  <c r="BU36" i="65"/>
  <c r="Y36" i="55" s="1"/>
  <c r="X36" i="55"/>
  <c r="BU50" i="65"/>
  <c r="Y50" i="55" s="1"/>
  <c r="X50" i="55"/>
  <c r="BU52" i="65"/>
  <c r="Y52" i="55" s="1"/>
  <c r="X52" i="55"/>
  <c r="BU32" i="65"/>
  <c r="Y32" i="55" s="1"/>
  <c r="X32" i="55"/>
  <c r="BU27" i="65"/>
  <c r="Y27" i="55" s="1"/>
  <c r="X27" i="55"/>
  <c r="BU22" i="65"/>
  <c r="Y22" i="55" s="1"/>
  <c r="X22" i="55"/>
  <c r="BU39" i="65"/>
  <c r="Y39" i="55" s="1"/>
  <c r="X39" i="55"/>
  <c r="BU31" i="65"/>
  <c r="Y31" i="55" s="1"/>
  <c r="X31" i="55"/>
  <c r="BU48" i="65"/>
  <c r="Y48" i="55" s="1"/>
  <c r="X48" i="55"/>
  <c r="BU23" i="65"/>
  <c r="Y23" i="55" s="1"/>
  <c r="X23" i="55"/>
  <c r="BU49" i="65"/>
  <c r="Y49" i="55" s="1"/>
  <c r="X49" i="55"/>
  <c r="BU29" i="65"/>
  <c r="Y29" i="55" s="1"/>
  <c r="X29" i="55"/>
  <c r="BU28" i="65"/>
  <c r="Y28" i="55" s="1"/>
  <c r="X28" i="55"/>
  <c r="Q29" i="3"/>
  <c r="N29" i="3"/>
  <c r="J29" i="3"/>
  <c r="O29" i="3"/>
  <c r="K29" i="3"/>
  <c r="H29" i="3"/>
  <c r="P29" i="3"/>
  <c r="L29" i="3"/>
  <c r="M29" i="3"/>
  <c r="I29" i="3"/>
  <c r="BU52" i="64"/>
  <c r="V52" i="55"/>
  <c r="BU51" i="64"/>
  <c r="V51" i="55"/>
  <c r="BU50" i="64"/>
  <c r="V50" i="55"/>
  <c r="BU49" i="64"/>
  <c r="V49" i="55"/>
  <c r="BU48" i="64"/>
  <c r="V48" i="55"/>
  <c r="BU47" i="64"/>
  <c r="V47" i="55"/>
  <c r="BU46" i="64"/>
  <c r="V46" i="55"/>
  <c r="BU45" i="64"/>
  <c r="V45" i="55"/>
  <c r="BU44" i="64"/>
  <c r="V44" i="55"/>
  <c r="BU43" i="64"/>
  <c r="V43" i="55"/>
  <c r="BU42" i="64"/>
  <c r="V42" i="55"/>
  <c r="BU41" i="64"/>
  <c r="V41" i="55"/>
  <c r="BU40" i="64"/>
  <c r="V40" i="55"/>
  <c r="BU39" i="64"/>
  <c r="V39" i="55"/>
  <c r="BU38" i="64"/>
  <c r="V38" i="55"/>
  <c r="BU37" i="64"/>
  <c r="V37" i="55"/>
  <c r="BU36" i="64"/>
  <c r="V36" i="55"/>
  <c r="BU35" i="64"/>
  <c r="V35" i="55"/>
  <c r="BU34" i="64"/>
  <c r="V34" i="55"/>
  <c r="BU33" i="64"/>
  <c r="V33" i="55"/>
  <c r="BU32" i="64"/>
  <c r="V32" i="55"/>
  <c r="BU31" i="64"/>
  <c r="V31" i="55"/>
  <c r="BU30" i="64"/>
  <c r="V30" i="55"/>
  <c r="BU29" i="64"/>
  <c r="V29" i="55"/>
  <c r="BU28" i="64"/>
  <c r="V28" i="55"/>
  <c r="BU27" i="64"/>
  <c r="V27" i="55"/>
  <c r="BU26" i="64"/>
  <c r="V26" i="55"/>
  <c r="BU25" i="64"/>
  <c r="V25" i="55"/>
  <c r="BU24" i="64"/>
  <c r="V24" i="55"/>
  <c r="BU23" i="64"/>
  <c r="V23" i="55"/>
  <c r="BU22" i="64"/>
  <c r="V22" i="55"/>
  <c r="BU21" i="64"/>
  <c r="V21" i="55"/>
  <c r="BU20" i="64"/>
  <c r="V20" i="55"/>
  <c r="BU19" i="64"/>
  <c r="V19" i="55"/>
  <c r="BU52" i="63"/>
  <c r="Q52" i="55"/>
  <c r="BU51" i="63"/>
  <c r="Q51" i="55"/>
  <c r="BU50" i="63"/>
  <c r="Q50" i="55"/>
  <c r="BU49" i="63"/>
  <c r="Q49" i="55"/>
  <c r="BU48" i="63"/>
  <c r="Q48" i="55"/>
  <c r="BU47" i="63"/>
  <c r="Q47" i="55"/>
  <c r="BU46" i="63"/>
  <c r="Q46" i="55"/>
  <c r="BU45" i="63"/>
  <c r="Q45" i="55"/>
  <c r="BU44" i="63"/>
  <c r="Q44" i="55"/>
  <c r="BU43" i="63"/>
  <c r="Q43" i="55"/>
  <c r="BU42" i="63"/>
  <c r="Q42" i="55"/>
  <c r="BU41" i="63"/>
  <c r="Q41" i="55"/>
  <c r="BU40" i="63"/>
  <c r="Q40" i="55"/>
  <c r="BU39" i="63"/>
  <c r="Q39" i="55"/>
  <c r="BU38" i="63"/>
  <c r="Q38" i="55"/>
  <c r="BU37" i="63"/>
  <c r="Q37" i="55"/>
  <c r="BU36" i="63"/>
  <c r="Q36" i="55"/>
  <c r="BU35" i="63"/>
  <c r="Q35" i="55"/>
  <c r="BU34" i="63"/>
  <c r="Q34" i="55"/>
  <c r="BU33" i="63"/>
  <c r="Q33" i="55"/>
  <c r="BU32" i="63"/>
  <c r="Q32" i="55"/>
  <c r="BU31" i="63"/>
  <c r="Q31" i="55"/>
  <c r="BU30" i="63"/>
  <c r="Q30" i="55"/>
  <c r="BU29" i="63"/>
  <c r="Q29" i="55"/>
  <c r="BU28" i="63"/>
  <c r="Q28" i="55"/>
  <c r="BU27" i="63"/>
  <c r="Q27" i="55"/>
  <c r="BU26" i="63"/>
  <c r="Q26" i="55"/>
  <c r="BU25" i="63"/>
  <c r="Q25" i="55"/>
  <c r="BU24" i="63"/>
  <c r="Q24" i="55"/>
  <c r="BU23" i="63"/>
  <c r="Q23" i="55"/>
  <c r="BU22" i="63"/>
  <c r="Q22" i="55"/>
  <c r="BU21" i="63"/>
  <c r="Q21" i="55"/>
  <c r="BU20" i="63"/>
  <c r="Q20" i="55"/>
  <c r="BU19" i="63"/>
  <c r="Q19" i="55"/>
  <c r="BU52" i="62"/>
  <c r="O52" i="55"/>
  <c r="BU51" i="62"/>
  <c r="O51" i="55"/>
  <c r="BU50" i="62"/>
  <c r="O50" i="55"/>
  <c r="BU49" i="62"/>
  <c r="O49" i="55"/>
  <c r="BU48" i="62"/>
  <c r="O48" i="55"/>
  <c r="BU47" i="62"/>
  <c r="O47" i="55"/>
  <c r="BU46" i="62"/>
  <c r="O46" i="55"/>
  <c r="BU45" i="62"/>
  <c r="O45" i="55"/>
  <c r="BU44" i="62"/>
  <c r="O44" i="55"/>
  <c r="BU43" i="62"/>
  <c r="O43" i="55"/>
  <c r="BU42" i="62"/>
  <c r="O42" i="55"/>
  <c r="BU41" i="62"/>
  <c r="O41" i="55"/>
  <c r="BU40" i="62"/>
  <c r="O40" i="55"/>
  <c r="BU39" i="62"/>
  <c r="O39" i="55"/>
  <c r="BU38" i="62"/>
  <c r="O38" i="55"/>
  <c r="BU37" i="62"/>
  <c r="O37" i="55"/>
  <c r="BU36" i="62"/>
  <c r="O36" i="55"/>
  <c r="BU35" i="62"/>
  <c r="O35" i="55"/>
  <c r="BU34" i="62"/>
  <c r="O34" i="55"/>
  <c r="BU33" i="62"/>
  <c r="O33" i="55"/>
  <c r="BU32" i="62"/>
  <c r="O32" i="55"/>
  <c r="BU31" i="62"/>
  <c r="O31" i="55"/>
  <c r="BU30" i="62"/>
  <c r="O30" i="55"/>
  <c r="BU29" i="62"/>
  <c r="O29" i="55"/>
  <c r="BU28" i="62"/>
  <c r="O28" i="55"/>
  <c r="BU27" i="62"/>
  <c r="O27" i="55"/>
  <c r="BU26" i="62"/>
  <c r="O26" i="55"/>
  <c r="BU25" i="62"/>
  <c r="O25" i="55"/>
  <c r="BU24" i="62"/>
  <c r="O24" i="55"/>
  <c r="BU23" i="62"/>
  <c r="O23" i="55"/>
  <c r="BU22" i="62"/>
  <c r="O22" i="55"/>
  <c r="BU21" i="62"/>
  <c r="O21" i="55"/>
  <c r="BU20" i="62"/>
  <c r="O20" i="55"/>
  <c r="BU19" i="62"/>
  <c r="O19" i="55"/>
  <c r="BU52" i="61"/>
  <c r="M52" i="55"/>
  <c r="BU51" i="61"/>
  <c r="M51" i="55"/>
  <c r="BU50" i="61"/>
  <c r="M50" i="55"/>
  <c r="BU49" i="61"/>
  <c r="M49" i="55"/>
  <c r="BU48" i="61"/>
  <c r="M48" i="55"/>
  <c r="BU47" i="61"/>
  <c r="M47" i="55"/>
  <c r="BU46" i="61"/>
  <c r="M46" i="55"/>
  <c r="BU45" i="61"/>
  <c r="M45" i="55"/>
  <c r="BU44" i="61"/>
  <c r="M44" i="55"/>
  <c r="BU43" i="61"/>
  <c r="M43" i="55"/>
  <c r="BU42" i="61"/>
  <c r="M42" i="55"/>
  <c r="BU41" i="61"/>
  <c r="M41" i="55"/>
  <c r="BU40" i="61"/>
  <c r="M40" i="55"/>
  <c r="BU39" i="61"/>
  <c r="M39" i="55"/>
  <c r="BU38" i="61"/>
  <c r="M38" i="55"/>
  <c r="BU37" i="61"/>
  <c r="M37" i="55"/>
  <c r="BU36" i="61"/>
  <c r="M36" i="55"/>
  <c r="BU35" i="61"/>
  <c r="M35" i="55"/>
  <c r="BU34" i="61"/>
  <c r="M34" i="55"/>
  <c r="BU33" i="61"/>
  <c r="M33" i="55"/>
  <c r="BU32" i="61"/>
  <c r="M32" i="55"/>
  <c r="BU31" i="61"/>
  <c r="M31" i="55"/>
  <c r="BU30" i="61"/>
  <c r="M30" i="55"/>
  <c r="BU29" i="61"/>
  <c r="M29" i="55"/>
  <c r="BU28" i="61"/>
  <c r="M28" i="55"/>
  <c r="BU27" i="61"/>
  <c r="M27" i="55"/>
  <c r="BU26" i="61"/>
  <c r="M26" i="55"/>
  <c r="BU25" i="61"/>
  <c r="M25" i="55"/>
  <c r="BU24" i="61"/>
  <c r="M24" i="55"/>
  <c r="BU23" i="61"/>
  <c r="M23" i="55"/>
  <c r="BU22" i="61"/>
  <c r="M22" i="55"/>
  <c r="BU21" i="61"/>
  <c r="M21" i="55"/>
  <c r="BU20" i="61"/>
  <c r="M20" i="55"/>
  <c r="BU19" i="61"/>
  <c r="M19" i="55"/>
  <c r="BU52" i="60"/>
  <c r="K52" i="55"/>
  <c r="BU51" i="60"/>
  <c r="K51" i="55"/>
  <c r="BU50" i="60"/>
  <c r="K50" i="55"/>
  <c r="BU49" i="60"/>
  <c r="K49" i="55"/>
  <c r="BU48" i="60"/>
  <c r="K48" i="55"/>
  <c r="BU47" i="60"/>
  <c r="K47" i="55"/>
  <c r="BU46" i="60"/>
  <c r="K46" i="55"/>
  <c r="BU45" i="60"/>
  <c r="K45" i="55"/>
  <c r="BU44" i="60"/>
  <c r="K44" i="55"/>
  <c r="BU43" i="60"/>
  <c r="K43" i="55"/>
  <c r="BU42" i="60"/>
  <c r="K42" i="55"/>
  <c r="BU41" i="60"/>
  <c r="K41" i="55"/>
  <c r="BU40" i="60"/>
  <c r="K40" i="55"/>
  <c r="BU39" i="60"/>
  <c r="K39" i="55"/>
  <c r="BU38" i="60"/>
  <c r="K38" i="55"/>
  <c r="BU37" i="60"/>
  <c r="K37" i="55"/>
  <c r="BU36" i="60"/>
  <c r="K36" i="55"/>
  <c r="BU35" i="60"/>
  <c r="K35" i="55"/>
  <c r="BU34" i="60"/>
  <c r="K34" i="55"/>
  <c r="BU33" i="60"/>
  <c r="K33" i="55"/>
  <c r="BU32" i="60"/>
  <c r="K32" i="55"/>
  <c r="BU31" i="60"/>
  <c r="K31" i="55"/>
  <c r="BU30" i="60"/>
  <c r="K30" i="55"/>
  <c r="BU29" i="60"/>
  <c r="K29" i="55"/>
  <c r="BU28" i="60"/>
  <c r="K28" i="55"/>
  <c r="BU27" i="60"/>
  <c r="K27" i="55"/>
  <c r="BU26" i="60"/>
  <c r="K26" i="55"/>
  <c r="BU25" i="60"/>
  <c r="K25" i="55"/>
  <c r="BU24" i="60"/>
  <c r="K24" i="55"/>
  <c r="BU23" i="60"/>
  <c r="K23" i="55"/>
  <c r="BU22" i="60"/>
  <c r="K22" i="55"/>
  <c r="BU21" i="60"/>
  <c r="K21" i="55"/>
  <c r="BU20" i="60"/>
  <c r="K20" i="55"/>
  <c r="BU19" i="60"/>
  <c r="K19" i="55"/>
  <c r="BU52" i="59"/>
  <c r="I52" i="55"/>
  <c r="BU51" i="59"/>
  <c r="I51" i="55"/>
  <c r="BU50" i="59"/>
  <c r="I50" i="55"/>
  <c r="BU49" i="59"/>
  <c r="I49" i="55"/>
  <c r="BU48" i="59"/>
  <c r="I48" i="55"/>
  <c r="BU47" i="59"/>
  <c r="I47" i="55"/>
  <c r="BU46" i="59"/>
  <c r="I46" i="55"/>
  <c r="BU45" i="59"/>
  <c r="I45" i="55"/>
  <c r="BU44" i="59"/>
  <c r="I44" i="55"/>
  <c r="BU43" i="59"/>
  <c r="I43" i="55"/>
  <c r="BU42" i="59"/>
  <c r="I42" i="55"/>
  <c r="BU41" i="59"/>
  <c r="I41" i="55"/>
  <c r="BU40" i="59"/>
  <c r="I40" i="55"/>
  <c r="BU39" i="59"/>
  <c r="I39" i="55"/>
  <c r="BU38" i="59"/>
  <c r="I38" i="55"/>
  <c r="BU37" i="59"/>
  <c r="I37" i="55"/>
  <c r="BU36" i="59"/>
  <c r="I36" i="55"/>
  <c r="BU35" i="59"/>
  <c r="I35" i="55"/>
  <c r="BU34" i="59"/>
  <c r="I34" i="55"/>
  <c r="BU33" i="59"/>
  <c r="I33" i="55"/>
  <c r="BU32" i="59"/>
  <c r="I32" i="55"/>
  <c r="BU31" i="59"/>
  <c r="I31" i="55"/>
  <c r="BU30" i="59"/>
  <c r="I30" i="55"/>
  <c r="BU29" i="59"/>
  <c r="I29" i="55"/>
  <c r="BU28" i="59"/>
  <c r="I28" i="55"/>
  <c r="BU27" i="59"/>
  <c r="I27" i="55"/>
  <c r="BU26" i="59"/>
  <c r="I26" i="55"/>
  <c r="BU25" i="59"/>
  <c r="I25" i="55"/>
  <c r="BU24" i="59"/>
  <c r="I24" i="55"/>
  <c r="BU23" i="59"/>
  <c r="I23" i="55"/>
  <c r="BU22" i="59"/>
  <c r="I22" i="55"/>
  <c r="BU21" i="59"/>
  <c r="I21" i="55"/>
  <c r="BU20" i="59"/>
  <c r="I20" i="55"/>
  <c r="BU19" i="59"/>
  <c r="I19" i="55"/>
  <c r="BU52" i="58"/>
  <c r="G52" i="55"/>
  <c r="BU51" i="58"/>
  <c r="G51" i="55"/>
  <c r="BU50" i="58"/>
  <c r="G50" i="55"/>
  <c r="BU49" i="58"/>
  <c r="G49" i="55"/>
  <c r="BU48" i="58"/>
  <c r="G48" i="55"/>
  <c r="BU47" i="58"/>
  <c r="G47" i="55"/>
  <c r="BU46" i="58"/>
  <c r="G46" i="55"/>
  <c r="BU45" i="58"/>
  <c r="G45" i="55"/>
  <c r="BU44" i="58"/>
  <c r="G44" i="55"/>
  <c r="BU43" i="58"/>
  <c r="G43" i="55"/>
  <c r="BU42" i="58"/>
  <c r="G42" i="55"/>
  <c r="BU41" i="58"/>
  <c r="G41" i="55"/>
  <c r="BU40" i="58"/>
  <c r="G40" i="55"/>
  <c r="BU39" i="58"/>
  <c r="G39" i="55"/>
  <c r="BU38" i="58"/>
  <c r="G38" i="55"/>
  <c r="BU37" i="58"/>
  <c r="G37" i="55"/>
  <c r="BU36" i="58"/>
  <c r="G36" i="55"/>
  <c r="BU35" i="58"/>
  <c r="G35" i="55"/>
  <c r="BU34" i="58"/>
  <c r="G34" i="55"/>
  <c r="BU33" i="58"/>
  <c r="G33" i="55"/>
  <c r="BU32" i="58"/>
  <c r="G32" i="55"/>
  <c r="BU31" i="58"/>
  <c r="G31" i="55"/>
  <c r="BU30" i="58"/>
  <c r="G30" i="55"/>
  <c r="BU29" i="58"/>
  <c r="G29" i="55"/>
  <c r="BU28" i="58"/>
  <c r="G28" i="55"/>
  <c r="BU27" i="58"/>
  <c r="G27" i="55"/>
  <c r="BU26" i="58"/>
  <c r="G26" i="55"/>
  <c r="BU25" i="58"/>
  <c r="G25" i="55"/>
  <c r="BU24" i="58"/>
  <c r="G24" i="55"/>
  <c r="BU23" i="58"/>
  <c r="G23" i="55"/>
  <c r="BU22" i="58"/>
  <c r="G22" i="55"/>
  <c r="BU21" i="58"/>
  <c r="G21" i="55"/>
  <c r="BU20" i="58"/>
  <c r="G20" i="55"/>
  <c r="BU19" i="58"/>
  <c r="G19" i="55"/>
  <c r="BO11" i="73"/>
  <c r="BP11" i="73" s="1"/>
  <c r="BR11" i="73" s="1"/>
  <c r="BS11" i="73" s="1"/>
  <c r="BT11" i="73" s="1"/>
  <c r="BU11" i="73" s="1"/>
  <c r="BO10" i="74"/>
  <c r="BP10" i="74" s="1"/>
  <c r="BR10" i="74" s="1"/>
  <c r="BS10" i="74" s="1"/>
  <c r="BT10" i="74" s="1"/>
  <c r="BU10" i="74" s="1"/>
  <c r="BO9" i="74"/>
  <c r="BP9" i="74" s="1"/>
  <c r="BR9" i="74" s="1"/>
  <c r="BS9" i="74" s="1"/>
  <c r="BT9" i="74" s="1"/>
  <c r="BU9" i="74" s="1"/>
  <c r="BO11" i="74"/>
  <c r="BP11" i="74" s="1"/>
  <c r="BR11" i="74" s="1"/>
  <c r="BS11" i="74" s="1"/>
  <c r="BT11" i="74" s="1"/>
  <c r="BU11" i="74" s="1"/>
  <c r="BO8" i="74"/>
  <c r="BP8" i="74" s="1"/>
  <c r="BR8" i="74" s="1"/>
  <c r="BS8" i="74" s="1"/>
  <c r="BT8" i="74" s="1"/>
  <c r="BU8" i="74" s="1"/>
  <c r="BO10" i="72"/>
  <c r="BP10" i="72" s="1"/>
  <c r="BR10" i="72" s="1"/>
  <c r="BS10" i="72" s="1"/>
  <c r="BT10" i="72" s="1"/>
  <c r="BU10" i="72" s="1"/>
  <c r="BO9" i="73"/>
  <c r="BP9" i="73" s="1"/>
  <c r="BR9" i="73" s="1"/>
  <c r="BS9" i="73" s="1"/>
  <c r="BT9" i="73" s="1"/>
  <c r="BU9" i="73" s="1"/>
  <c r="BO8" i="73"/>
  <c r="BP8" i="73" s="1"/>
  <c r="BR8" i="73" s="1"/>
  <c r="BS8" i="73" s="1"/>
  <c r="BT8" i="73" s="1"/>
  <c r="BU8" i="73" s="1"/>
  <c r="BO10" i="73"/>
  <c r="BP10" i="73" s="1"/>
  <c r="BR10" i="73" s="1"/>
  <c r="BS10" i="73" s="1"/>
  <c r="BT10" i="73" s="1"/>
  <c r="BU10" i="73" s="1"/>
  <c r="BO8" i="70"/>
  <c r="BP8" i="70" s="1"/>
  <c r="BR8" i="70" s="1"/>
  <c r="BS8" i="70" s="1"/>
  <c r="BT8" i="70" s="1"/>
  <c r="BU8" i="70" s="1"/>
  <c r="BO11" i="72"/>
  <c r="BP11" i="72" s="1"/>
  <c r="BR11" i="72" s="1"/>
  <c r="BS11" i="72" s="1"/>
  <c r="BT11" i="72" s="1"/>
  <c r="BU11" i="72" s="1"/>
  <c r="BO9" i="72"/>
  <c r="BP9" i="72" s="1"/>
  <c r="BR9" i="72" s="1"/>
  <c r="BS9" i="72" s="1"/>
  <c r="BT9" i="72" s="1"/>
  <c r="BU9" i="72" s="1"/>
  <c r="BO10" i="71"/>
  <c r="BP10" i="71" s="1"/>
  <c r="BR10" i="71" s="1"/>
  <c r="BS10" i="71" s="1"/>
  <c r="BT10" i="71" s="1"/>
  <c r="BU10" i="71" s="1"/>
  <c r="BO9" i="71"/>
  <c r="BP9" i="71" s="1"/>
  <c r="BR9" i="71" s="1"/>
  <c r="BS9" i="71" s="1"/>
  <c r="BT9" i="71" s="1"/>
  <c r="BU9" i="71" s="1"/>
  <c r="BO11" i="71"/>
  <c r="BP11" i="71" s="1"/>
  <c r="BR11" i="71" s="1"/>
  <c r="BS11" i="71" s="1"/>
  <c r="BT11" i="71" s="1"/>
  <c r="BU11" i="71" s="1"/>
  <c r="BO8" i="72"/>
  <c r="BP8" i="72" s="1"/>
  <c r="BR8" i="72" s="1"/>
  <c r="BS8" i="72" s="1"/>
  <c r="BT8" i="72" s="1"/>
  <c r="BU8" i="72" s="1"/>
  <c r="BO9" i="70"/>
  <c r="BP9" i="70" s="1"/>
  <c r="BR9" i="70" s="1"/>
  <c r="BS9" i="70" s="1"/>
  <c r="BT9" i="70" s="1"/>
  <c r="BU9" i="70" s="1"/>
  <c r="BO8" i="71"/>
  <c r="BP8" i="71" s="1"/>
  <c r="BR8" i="71" s="1"/>
  <c r="BS8" i="71" s="1"/>
  <c r="BT8" i="71" s="1"/>
  <c r="BU8" i="71" s="1"/>
  <c r="BO11" i="70"/>
  <c r="BP11" i="70" s="1"/>
  <c r="BR11" i="70" s="1"/>
  <c r="BS11" i="70" s="1"/>
  <c r="BT11" i="70" s="1"/>
  <c r="BU11" i="70" s="1"/>
  <c r="BO10" i="69"/>
  <c r="BP10" i="69" s="1"/>
  <c r="BR10" i="69" s="1"/>
  <c r="BS10" i="69" s="1"/>
  <c r="BT10" i="69" s="1"/>
  <c r="BU10" i="69" s="1"/>
  <c r="BO10" i="70"/>
  <c r="BP10" i="70" s="1"/>
  <c r="BR10" i="70" s="1"/>
  <c r="BS10" i="70" s="1"/>
  <c r="BT10" i="70" s="1"/>
  <c r="BU10" i="70" s="1"/>
  <c r="BO8" i="68"/>
  <c r="BP8" i="68" s="1"/>
  <c r="BR8" i="68" s="1"/>
  <c r="BS8" i="68" s="1"/>
  <c r="BT8" i="68" s="1"/>
  <c r="BU8" i="68" s="1"/>
  <c r="BO8" i="69"/>
  <c r="BP8" i="69" s="1"/>
  <c r="BR8" i="69" s="1"/>
  <c r="BS8" i="69" s="1"/>
  <c r="BT8" i="69" s="1"/>
  <c r="BU8" i="69" s="1"/>
  <c r="BO9" i="69"/>
  <c r="BP9" i="69" s="1"/>
  <c r="BR9" i="69" s="1"/>
  <c r="BS9" i="69" s="1"/>
  <c r="BT9" i="69" s="1"/>
  <c r="BU9" i="69" s="1"/>
  <c r="BO11" i="69"/>
  <c r="BP11" i="69" s="1"/>
  <c r="BR11" i="69" s="1"/>
  <c r="BS11" i="69" s="1"/>
  <c r="BT11" i="69" s="1"/>
  <c r="BU11" i="69" s="1"/>
  <c r="BO9" i="68"/>
  <c r="BP9" i="68" s="1"/>
  <c r="BR9" i="68" s="1"/>
  <c r="BS9" i="68" s="1"/>
  <c r="BT9" i="68" s="1"/>
  <c r="BU9" i="68" s="1"/>
  <c r="BO11" i="68"/>
  <c r="BP11" i="68" s="1"/>
  <c r="BR11" i="68" s="1"/>
  <c r="BS11" i="68" s="1"/>
  <c r="BT11" i="68" s="1"/>
  <c r="BU11" i="68" s="1"/>
  <c r="BO10" i="68"/>
  <c r="BP10" i="68" s="1"/>
  <c r="BR10" i="68" s="1"/>
  <c r="BS10" i="68" s="1"/>
  <c r="BT10" i="68" s="1"/>
  <c r="BU10" i="68" s="1"/>
  <c r="BO8" i="67"/>
  <c r="BP8" i="67" s="1"/>
  <c r="BR8" i="67" s="1"/>
  <c r="BS8" i="67" s="1"/>
  <c r="BT8" i="67" s="1"/>
  <c r="BU8" i="67" s="1"/>
  <c r="BO10" i="67"/>
  <c r="BP10" i="67" s="1"/>
  <c r="BR10" i="67" s="1"/>
  <c r="BS10" i="67" s="1"/>
  <c r="BT10" i="67" s="1"/>
  <c r="BU10" i="67" s="1"/>
  <c r="BO9" i="67"/>
  <c r="BP9" i="67" s="1"/>
  <c r="BR9" i="67" s="1"/>
  <c r="BS9" i="67" s="1"/>
  <c r="BT9" i="67" s="1"/>
  <c r="BU9" i="67" s="1"/>
  <c r="BO11" i="67"/>
  <c r="BP11" i="67" s="1"/>
  <c r="BR11" i="67" s="1"/>
  <c r="BS11" i="67" s="1"/>
  <c r="BT11" i="67" s="1"/>
  <c r="BU11" i="67" s="1"/>
  <c r="BO9" i="66"/>
  <c r="BP9" i="66" s="1"/>
  <c r="BR9" i="66" s="1"/>
  <c r="BS9" i="66" s="1"/>
  <c r="BT9" i="66" s="1"/>
  <c r="BO11" i="66"/>
  <c r="BP11" i="66" s="1"/>
  <c r="BR11" i="66" s="1"/>
  <c r="BS11" i="66" s="1"/>
  <c r="BT11" i="66" s="1"/>
  <c r="BO8" i="65"/>
  <c r="BP8" i="65" s="1"/>
  <c r="BR8" i="65" s="1"/>
  <c r="BS8" i="65" s="1"/>
  <c r="BT8" i="65" s="1"/>
  <c r="BO10" i="66"/>
  <c r="BP10" i="66" s="1"/>
  <c r="BR10" i="66" s="1"/>
  <c r="BS10" i="66" s="1"/>
  <c r="BT10" i="66" s="1"/>
  <c r="BO10" i="65"/>
  <c r="BP10" i="65" s="1"/>
  <c r="BR10" i="65" s="1"/>
  <c r="BS10" i="65" s="1"/>
  <c r="BT10" i="65" s="1"/>
  <c r="BO8" i="66"/>
  <c r="BP8" i="66" s="1"/>
  <c r="BR8" i="66" s="1"/>
  <c r="BS8" i="66" s="1"/>
  <c r="BT8" i="66" s="1"/>
  <c r="BO9" i="65"/>
  <c r="BP9" i="65" s="1"/>
  <c r="BR9" i="65" s="1"/>
  <c r="BS9" i="65" s="1"/>
  <c r="BT9" i="65" s="1"/>
  <c r="BO11" i="65"/>
  <c r="BP11" i="65" s="1"/>
  <c r="BR11" i="65" s="1"/>
  <c r="BS11" i="65" s="1"/>
  <c r="BT11" i="65" s="1"/>
  <c r="BO9" i="62"/>
  <c r="BP9" i="62" s="1"/>
  <c r="BR9" i="62" s="1"/>
  <c r="BS9" i="62" s="1"/>
  <c r="BT9" i="62" s="1"/>
  <c r="BO10" i="63"/>
  <c r="BP10" i="63" s="1"/>
  <c r="BR10" i="63" s="1"/>
  <c r="BS10" i="63" s="1"/>
  <c r="BT10" i="63" s="1"/>
  <c r="BO8" i="63"/>
  <c r="BP8" i="63" s="1"/>
  <c r="BR8" i="63" s="1"/>
  <c r="BS8" i="63" s="1"/>
  <c r="BT8" i="63" s="1"/>
  <c r="BO10" i="64"/>
  <c r="BP10" i="64" s="1"/>
  <c r="BR10" i="64" s="1"/>
  <c r="BS10" i="64" s="1"/>
  <c r="BT10" i="64" s="1"/>
  <c r="BO9" i="64"/>
  <c r="BP9" i="64" s="1"/>
  <c r="BR9" i="64" s="1"/>
  <c r="BS9" i="64" s="1"/>
  <c r="BT9" i="64" s="1"/>
  <c r="BO11" i="64"/>
  <c r="BP11" i="64" s="1"/>
  <c r="BR11" i="64" s="1"/>
  <c r="BS11" i="64" s="1"/>
  <c r="BT11" i="64" s="1"/>
  <c r="BO8" i="64"/>
  <c r="BP8" i="64" s="1"/>
  <c r="BR8" i="64" s="1"/>
  <c r="BS8" i="64" s="1"/>
  <c r="BT8" i="64" s="1"/>
  <c r="BO11" i="62"/>
  <c r="BP11" i="62" s="1"/>
  <c r="BR11" i="62" s="1"/>
  <c r="BS11" i="62" s="1"/>
  <c r="BT11" i="62" s="1"/>
  <c r="BO11" i="61"/>
  <c r="BP11" i="61" s="1"/>
  <c r="BR11" i="61" s="1"/>
  <c r="BS11" i="61" s="1"/>
  <c r="BT11" i="61" s="1"/>
  <c r="BO11" i="63"/>
  <c r="BP11" i="63" s="1"/>
  <c r="BR11" i="63" s="1"/>
  <c r="BS11" i="63" s="1"/>
  <c r="BT11" i="63" s="1"/>
  <c r="BO9" i="63"/>
  <c r="BP9" i="63" s="1"/>
  <c r="BR9" i="63" s="1"/>
  <c r="BS9" i="63" s="1"/>
  <c r="BT9" i="63" s="1"/>
  <c r="BO9" i="60"/>
  <c r="BP9" i="60" s="1"/>
  <c r="BR9" i="60" s="1"/>
  <c r="BS9" i="60" s="1"/>
  <c r="BT9" i="60" s="1"/>
  <c r="BO8" i="62"/>
  <c r="BP8" i="62" s="1"/>
  <c r="BR8" i="62" s="1"/>
  <c r="BS8" i="62" s="1"/>
  <c r="BT8" i="62" s="1"/>
  <c r="BO10" i="62"/>
  <c r="BP10" i="62" s="1"/>
  <c r="BR10" i="62" s="1"/>
  <c r="BS10" i="62" s="1"/>
  <c r="BT10" i="62" s="1"/>
  <c r="BO9" i="61"/>
  <c r="BP9" i="61" s="1"/>
  <c r="BR9" i="61" s="1"/>
  <c r="BS9" i="61" s="1"/>
  <c r="BT9" i="61" s="1"/>
  <c r="BO8" i="61"/>
  <c r="BP8" i="61" s="1"/>
  <c r="BR8" i="61" s="1"/>
  <c r="BS8" i="61" s="1"/>
  <c r="BT8" i="61" s="1"/>
  <c r="BO10" i="61"/>
  <c r="BP10" i="61" s="1"/>
  <c r="BR10" i="61" s="1"/>
  <c r="BS10" i="61" s="1"/>
  <c r="BT10" i="61" s="1"/>
  <c r="BO8" i="60"/>
  <c r="BP8" i="60" s="1"/>
  <c r="BR8" i="60" s="1"/>
  <c r="BS8" i="60" s="1"/>
  <c r="BT8" i="60" s="1"/>
  <c r="BO11" i="60"/>
  <c r="BP11" i="60" s="1"/>
  <c r="BR11" i="60" s="1"/>
  <c r="BS11" i="60" s="1"/>
  <c r="BT11" i="60" s="1"/>
  <c r="BO8" i="59"/>
  <c r="BP8" i="59" s="1"/>
  <c r="BR8" i="59" s="1"/>
  <c r="BS8" i="59" s="1"/>
  <c r="BT8" i="59" s="1"/>
  <c r="BO10" i="60"/>
  <c r="BP10" i="60" s="1"/>
  <c r="BR10" i="60" s="1"/>
  <c r="BS10" i="60" s="1"/>
  <c r="BT10" i="60" s="1"/>
  <c r="BO11" i="59"/>
  <c r="BP11" i="59" s="1"/>
  <c r="BR11" i="59" s="1"/>
  <c r="BS11" i="59" s="1"/>
  <c r="BT11" i="59" s="1"/>
  <c r="BO10" i="59"/>
  <c r="BP10" i="59" s="1"/>
  <c r="BR10" i="59" s="1"/>
  <c r="BS10" i="59" s="1"/>
  <c r="BT10" i="59" s="1"/>
  <c r="BO9" i="59"/>
  <c r="BP9" i="59" s="1"/>
  <c r="BR9" i="59" s="1"/>
  <c r="BS9" i="59" s="1"/>
  <c r="BT9" i="59" s="1"/>
  <c r="BO9" i="58"/>
  <c r="BP9" i="58" s="1"/>
  <c r="BR9" i="58" s="1"/>
  <c r="BS9" i="58" s="1"/>
  <c r="BT9" i="58" s="1"/>
  <c r="BO8" i="58"/>
  <c r="BP8" i="58" s="1"/>
  <c r="BR8" i="58" s="1"/>
  <c r="BS8" i="58" s="1"/>
  <c r="BT8" i="58" s="1"/>
  <c r="BO10" i="58"/>
  <c r="BP10" i="58" s="1"/>
  <c r="BR10" i="58" s="1"/>
  <c r="BS10" i="58" s="1"/>
  <c r="BT10" i="58" s="1"/>
  <c r="BO11" i="58"/>
  <c r="BP11" i="58" s="1"/>
  <c r="BR11" i="58" s="1"/>
  <c r="BS11" i="58" s="1"/>
  <c r="BT11" i="58" s="1"/>
  <c r="BU52" i="13"/>
  <c r="BU51" i="13"/>
  <c r="BU50" i="13"/>
  <c r="BU49" i="13"/>
  <c r="BU48" i="13"/>
  <c r="BU47" i="13"/>
  <c r="BU46" i="13"/>
  <c r="BU45" i="13"/>
  <c r="BU44" i="13"/>
  <c r="BU43" i="13"/>
  <c r="BU42" i="13"/>
  <c r="BU41" i="13"/>
  <c r="BU40" i="13"/>
  <c r="BU39" i="13"/>
  <c r="BU38" i="13"/>
  <c r="BU37" i="13"/>
  <c r="BU36" i="13"/>
  <c r="BU35" i="13"/>
  <c r="BU34" i="13"/>
  <c r="BU33" i="13"/>
  <c r="BU32" i="13"/>
  <c r="BU31" i="13"/>
  <c r="BU30" i="13"/>
  <c r="BU29" i="13"/>
  <c r="BU28" i="13"/>
  <c r="BU27" i="13"/>
  <c r="BU26" i="13"/>
  <c r="BU25" i="13"/>
  <c r="BU24" i="13"/>
  <c r="BU23" i="13"/>
  <c r="BU22" i="13"/>
  <c r="BU21" i="13"/>
  <c r="BU20" i="13"/>
  <c r="BU19" i="13"/>
  <c r="L33" i="15"/>
  <c r="S8" i="14"/>
  <c r="P8" i="14"/>
  <c r="L32" i="15"/>
  <c r="L35" i="15"/>
  <c r="L40" i="15"/>
  <c r="BO9" i="13"/>
  <c r="BP9" i="13" s="1"/>
  <c r="BO10" i="13"/>
  <c r="BP10" i="13" s="1"/>
  <c r="BR10" i="13" s="1"/>
  <c r="BQ10" i="13" s="1"/>
  <c r="BS10" i="13" s="1"/>
  <c r="BO11" i="13"/>
  <c r="BP11" i="13" s="1"/>
  <c r="BO8" i="13"/>
  <c r="BP8" i="13" s="1"/>
  <c r="L37" i="15"/>
  <c r="L21" i="15"/>
  <c r="P11" i="14"/>
  <c r="L25" i="15"/>
  <c r="P9" i="14"/>
  <c r="L43" i="15"/>
  <c r="L46" i="15"/>
  <c r="L24" i="15"/>
  <c r="L29" i="15"/>
  <c r="L51" i="15"/>
  <c r="L41" i="15"/>
  <c r="L19" i="15"/>
  <c r="L49" i="15"/>
  <c r="L52" i="15"/>
  <c r="BR25" i="13"/>
  <c r="BQ25" i="13" s="1"/>
  <c r="L27" i="15"/>
  <c r="BR49" i="13"/>
  <c r="BR30" i="13"/>
  <c r="G29" i="3"/>
  <c r="L47" i="15"/>
  <c r="P10" i="14"/>
  <c r="BR42" i="13"/>
  <c r="BQ30" i="13"/>
  <c r="BR21" i="13"/>
  <c r="BQ21" i="13" s="1"/>
  <c r="BR37" i="13"/>
  <c r="BQ37" i="13" s="1"/>
  <c r="BR45" i="13"/>
  <c r="BR41" i="13"/>
  <c r="BR22" i="13"/>
  <c r="BR32" i="13"/>
  <c r="BQ32" i="13" s="1"/>
  <c r="L30" i="15"/>
  <c r="BR39" i="13"/>
  <c r="BR47" i="13"/>
  <c r="BR44" i="13"/>
  <c r="BQ44" i="13" s="1"/>
  <c r="BR43" i="13"/>
  <c r="BR40" i="13"/>
  <c r="BQ40" i="13" s="1"/>
  <c r="BQ41" i="13"/>
  <c r="BR23" i="13"/>
  <c r="BQ23" i="13" s="1"/>
  <c r="BQ22" i="13"/>
  <c r="BR52" i="13"/>
  <c r="BR19" i="13"/>
  <c r="BQ19" i="13" s="1"/>
  <c r="BQ42" i="13"/>
  <c r="EY31" i="12"/>
  <c r="EZ31" i="12"/>
  <c r="EW31" i="12"/>
  <c r="EV31" i="12" s="1"/>
  <c r="EX31" i="12"/>
  <c r="EZ39" i="12"/>
  <c r="EY39" i="12"/>
  <c r="EW39" i="12"/>
  <c r="EV39" i="12" s="1"/>
  <c r="EX39" i="12"/>
  <c r="EZ24" i="12"/>
  <c r="EW24" i="12"/>
  <c r="EV24" i="12" s="1"/>
  <c r="EX24" i="12"/>
  <c r="EY24" i="12"/>
  <c r="EX38" i="12"/>
  <c r="EY38" i="12"/>
  <c r="EZ38" i="12"/>
  <c r="EW38" i="12"/>
  <c r="EV38" i="12" s="1"/>
  <c r="U48" i="55"/>
  <c r="AW48" i="55" s="1"/>
  <c r="X27" i="14"/>
  <c r="Y27" i="14" s="1"/>
  <c r="EW37" i="12"/>
  <c r="EV37" i="12" s="1"/>
  <c r="EX37" i="12"/>
  <c r="EY37" i="12"/>
  <c r="EZ37" i="12"/>
  <c r="U41" i="55"/>
  <c r="AW41" i="55" s="1"/>
  <c r="O44" i="14"/>
  <c r="P44" i="14"/>
  <c r="EY15" i="12"/>
  <c r="J15" i="15" s="1"/>
  <c r="EZ15" i="12"/>
  <c r="K15" i="15" s="1"/>
  <c r="EW15" i="12"/>
  <c r="EX15" i="12"/>
  <c r="I15" i="15" s="1"/>
  <c r="X47" i="14"/>
  <c r="Y47" i="14" s="1"/>
  <c r="O22" i="14"/>
  <c r="P22" i="14"/>
  <c r="O30" i="14"/>
  <c r="P30" i="14"/>
  <c r="U34" i="55"/>
  <c r="AW34" i="55" s="1"/>
  <c r="X38" i="14"/>
  <c r="Y38" i="14" s="1"/>
  <c r="O46" i="14"/>
  <c r="P46" i="14"/>
  <c r="U27" i="55"/>
  <c r="AW27" i="55" s="1"/>
  <c r="P37" i="14"/>
  <c r="O37" i="14"/>
  <c r="X12" i="14"/>
  <c r="Y12" i="14" s="1"/>
  <c r="O36" i="14"/>
  <c r="P36" i="14"/>
  <c r="X44" i="14"/>
  <c r="Y44" i="14" s="1"/>
  <c r="U50" i="55"/>
  <c r="AW50" i="55" s="1"/>
  <c r="EW52" i="12"/>
  <c r="EV52" i="12" s="1"/>
  <c r="EX52" i="12"/>
  <c r="EZ52" i="12"/>
  <c r="EY52" i="12"/>
  <c r="O11" i="14"/>
  <c r="EY27" i="12"/>
  <c r="EZ27" i="12"/>
  <c r="EW27" i="12"/>
  <c r="EV27" i="12" s="1"/>
  <c r="EX27" i="12"/>
  <c r="X35" i="14"/>
  <c r="Y35" i="14" s="1"/>
  <c r="EZ43" i="12"/>
  <c r="EW43" i="12"/>
  <c r="EV43" i="12" s="1"/>
  <c r="EY43" i="12"/>
  <c r="EX43" i="12"/>
  <c r="X26" i="14"/>
  <c r="Y26" i="14" s="1"/>
  <c r="O42" i="14"/>
  <c r="P42" i="14"/>
  <c r="EW44" i="12"/>
  <c r="EV44" i="12" s="1"/>
  <c r="EX44" i="12"/>
  <c r="EY44" i="12"/>
  <c r="EZ44" i="12"/>
  <c r="EW17" i="12"/>
  <c r="EX17" i="12"/>
  <c r="I17" i="15" s="1"/>
  <c r="EY17" i="12"/>
  <c r="J17" i="15" s="1"/>
  <c r="EZ17" i="12"/>
  <c r="K17" i="15" s="1"/>
  <c r="O33" i="14"/>
  <c r="P33" i="14"/>
  <c r="BR35" i="13"/>
  <c r="BQ35" i="13" s="1"/>
  <c r="EX41" i="12"/>
  <c r="EY41" i="12"/>
  <c r="EW41" i="12"/>
  <c r="EV41" i="12" s="1"/>
  <c r="EZ41" i="12"/>
  <c r="EX49" i="12"/>
  <c r="EY49" i="12"/>
  <c r="EZ49" i="12"/>
  <c r="EW49" i="12"/>
  <c r="EV49" i="12" s="1"/>
  <c r="X49" i="14"/>
  <c r="Y49" i="14" s="1"/>
  <c r="O16" i="14"/>
  <c r="P16" i="14"/>
  <c r="EZ20" i="12"/>
  <c r="EW20" i="12"/>
  <c r="EV20" i="12" s="1"/>
  <c r="EX20" i="12"/>
  <c r="EY20" i="12"/>
  <c r="O32" i="14"/>
  <c r="P32" i="14"/>
  <c r="EY42" i="12"/>
  <c r="EW42" i="12"/>
  <c r="EV42" i="12" s="1"/>
  <c r="EZ42" i="12"/>
  <c r="EX42" i="12"/>
  <c r="U46" i="55"/>
  <c r="AW46" i="55" s="1"/>
  <c r="O48" i="14"/>
  <c r="P48" i="14"/>
  <c r="BR34" i="13"/>
  <c r="BQ34" i="13" s="1"/>
  <c r="EZ36" i="12"/>
  <c r="EW36" i="12"/>
  <c r="EV36" i="12" s="1"/>
  <c r="EX36" i="12"/>
  <c r="EY36" i="12"/>
  <c r="U52" i="55"/>
  <c r="AW52" i="55" s="1"/>
  <c r="EZ10" i="12"/>
  <c r="K10" i="15" s="1"/>
  <c r="EW10" i="12"/>
  <c r="EX10" i="12"/>
  <c r="I10" i="15" s="1"/>
  <c r="EY10" i="12"/>
  <c r="J10" i="15" s="1"/>
  <c r="BR48" i="13"/>
  <c r="BR31" i="13"/>
  <c r="BQ31" i="13" s="1"/>
  <c r="L38" i="15"/>
  <c r="L42" i="15"/>
  <c r="BR27" i="13"/>
  <c r="BQ27" i="13" s="1"/>
  <c r="BR51" i="13"/>
  <c r="EY23" i="12"/>
  <c r="EZ23" i="12"/>
  <c r="EW23" i="12"/>
  <c r="EV23" i="12" s="1"/>
  <c r="EX23" i="12"/>
  <c r="O39" i="14"/>
  <c r="P39" i="14"/>
  <c r="U39" i="55"/>
  <c r="AW39" i="55" s="1"/>
  <c r="U30" i="55"/>
  <c r="AW30" i="55" s="1"/>
  <c r="U40" i="55"/>
  <c r="AW40" i="55" s="1"/>
  <c r="X21" i="14"/>
  <c r="Y21" i="14" s="1"/>
  <c r="O12" i="14"/>
  <c r="P12" i="14"/>
  <c r="X20" i="14"/>
  <c r="Y20" i="14" s="1"/>
  <c r="X28" i="14"/>
  <c r="Y28" i="14" s="1"/>
  <c r="X14" i="14"/>
  <c r="Y14" i="14" s="1"/>
  <c r="U29" i="55"/>
  <c r="AW29" i="55" s="1"/>
  <c r="U51" i="55"/>
  <c r="AW51" i="55" s="1"/>
  <c r="U24" i="55"/>
  <c r="AW24" i="55" s="1"/>
  <c r="U26" i="55"/>
  <c r="AW26" i="55" s="1"/>
  <c r="X46" i="14"/>
  <c r="Y46" i="14" s="1"/>
  <c r="EW13" i="12"/>
  <c r="EX13" i="12"/>
  <c r="I13" i="15" s="1"/>
  <c r="EY13" i="12"/>
  <c r="J13" i="15" s="1"/>
  <c r="EZ13" i="12"/>
  <c r="K13" i="15" s="1"/>
  <c r="U19" i="55"/>
  <c r="AW19" i="55" s="1"/>
  <c r="EW21" i="12"/>
  <c r="EV21" i="12" s="1"/>
  <c r="EX21" i="12"/>
  <c r="EY21" i="12"/>
  <c r="EZ21" i="12"/>
  <c r="EW29" i="12"/>
  <c r="EV29" i="12" s="1"/>
  <c r="EX29" i="12"/>
  <c r="EY29" i="12"/>
  <c r="EZ29" i="12"/>
  <c r="U35" i="55"/>
  <c r="AW35" i="55" s="1"/>
  <c r="X37" i="14"/>
  <c r="Y37" i="14" s="1"/>
  <c r="P45" i="14"/>
  <c r="O45" i="14"/>
  <c r="EX45" i="12"/>
  <c r="EZ45" i="12"/>
  <c r="EY45" i="12"/>
  <c r="EW45" i="12"/>
  <c r="EV45" i="12" s="1"/>
  <c r="U22" i="55"/>
  <c r="AW22" i="55" s="1"/>
  <c r="EZ28" i="12"/>
  <c r="EW28" i="12"/>
  <c r="EV28" i="12" s="1"/>
  <c r="EX28" i="12"/>
  <c r="EY28" i="12"/>
  <c r="EX30" i="12"/>
  <c r="EY30" i="12"/>
  <c r="EZ30" i="12"/>
  <c r="EW30" i="12"/>
  <c r="EV30" i="12" s="1"/>
  <c r="U32" i="55"/>
  <c r="AW32" i="55" s="1"/>
  <c r="X36" i="14"/>
  <c r="Y36" i="14" s="1"/>
  <c r="BR38" i="13"/>
  <c r="BQ38" i="13" s="1"/>
  <c r="U42" i="55"/>
  <c r="AW42" i="55" s="1"/>
  <c r="O52" i="14"/>
  <c r="P52" i="14"/>
  <c r="X11" i="14"/>
  <c r="Y11" i="14" s="1"/>
  <c r="U25" i="55"/>
  <c r="AW25" i="55" s="1"/>
  <c r="O35" i="14"/>
  <c r="P35" i="14"/>
  <c r="EY35" i="12"/>
  <c r="EZ35" i="12"/>
  <c r="EW35" i="12"/>
  <c r="EV35" i="12" s="1"/>
  <c r="EX35" i="12"/>
  <c r="X43" i="14"/>
  <c r="Y43" i="14" s="1"/>
  <c r="U43" i="55"/>
  <c r="AW43" i="55" s="1"/>
  <c r="EZ51" i="12"/>
  <c r="EW51" i="12"/>
  <c r="EV51" i="12" s="1"/>
  <c r="EX51" i="12"/>
  <c r="EY51" i="12"/>
  <c r="EZ12" i="12"/>
  <c r="K12" i="15" s="1"/>
  <c r="EW12" i="12"/>
  <c r="EX12" i="12"/>
  <c r="I12" i="15" s="1"/>
  <c r="EY12" i="12"/>
  <c r="J12" i="15" s="1"/>
  <c r="O18" i="14"/>
  <c r="P18" i="14"/>
  <c r="U18" i="55"/>
  <c r="BR28" i="13"/>
  <c r="BQ28" i="13" s="1"/>
  <c r="O34" i="14"/>
  <c r="P34" i="14"/>
  <c r="X42" i="14"/>
  <c r="Y42" i="14" s="1"/>
  <c r="O50" i="14"/>
  <c r="P50" i="14"/>
  <c r="U13" i="55"/>
  <c r="U15" i="55"/>
  <c r="EW25" i="12"/>
  <c r="EV25" i="12" s="1"/>
  <c r="EX25" i="12"/>
  <c r="EY25" i="12"/>
  <c r="EZ25" i="12"/>
  <c r="X33" i="14"/>
  <c r="Y33" i="14" s="1"/>
  <c r="U37" i="55"/>
  <c r="AW37" i="55" s="1"/>
  <c r="P41" i="14"/>
  <c r="O41" i="14"/>
  <c r="EY50" i="12"/>
  <c r="EW50" i="12"/>
  <c r="EV50" i="12" s="1"/>
  <c r="EZ50" i="12"/>
  <c r="EX50" i="12"/>
  <c r="X16" i="14"/>
  <c r="Y16" i="14" s="1"/>
  <c r="U28" i="55"/>
  <c r="AW28" i="55" s="1"/>
  <c r="EX34" i="12"/>
  <c r="EY34" i="12"/>
  <c r="EZ34" i="12"/>
  <c r="EW34" i="12"/>
  <c r="EV34" i="12" s="1"/>
  <c r="X48" i="14"/>
  <c r="Y48" i="14" s="1"/>
  <c r="O40" i="14"/>
  <c r="P40" i="14"/>
  <c r="EZ9" i="12"/>
  <c r="K9" i="15" s="1"/>
  <c r="EW9" i="12"/>
  <c r="EX9" i="12"/>
  <c r="I9" i="15" s="1"/>
  <c r="EY9" i="12"/>
  <c r="J9" i="15" s="1"/>
  <c r="BR33" i="13"/>
  <c r="BQ33" i="13" s="1"/>
  <c r="BR24" i="13"/>
  <c r="L22" i="15"/>
  <c r="BR46" i="13"/>
  <c r="BQ46" i="13" s="1"/>
  <c r="L31" i="15"/>
  <c r="L39" i="15"/>
  <c r="L20" i="15"/>
  <c r="L34" i="15"/>
  <c r="T42" i="6"/>
  <c r="L50" i="15"/>
  <c r="L26" i="15"/>
  <c r="BR26" i="13"/>
  <c r="L48" i="15"/>
  <c r="X31" i="14"/>
  <c r="Y31" i="14" s="1"/>
  <c r="P47" i="14"/>
  <c r="O47" i="14"/>
  <c r="EX14" i="12"/>
  <c r="I14" i="15" s="1"/>
  <c r="EZ14" i="12"/>
  <c r="K14" i="15" s="1"/>
  <c r="EY14" i="12"/>
  <c r="J14" i="15" s="1"/>
  <c r="EW14" i="12"/>
  <c r="O38" i="14"/>
  <c r="P38" i="14"/>
  <c r="X13" i="14"/>
  <c r="Y13" i="14" s="1"/>
  <c r="X19" i="14"/>
  <c r="Y19" i="14" s="1"/>
  <c r="X29" i="14"/>
  <c r="Y29" i="14" s="1"/>
  <c r="O31" i="14"/>
  <c r="P31" i="14"/>
  <c r="X39" i="14"/>
  <c r="Y39" i="14" s="1"/>
  <c r="EZ47" i="12"/>
  <c r="EX47" i="12"/>
  <c r="EW47" i="12"/>
  <c r="EV47" i="12" s="1"/>
  <c r="EY47" i="12"/>
  <c r="O14" i="14"/>
  <c r="P14" i="14"/>
  <c r="U14" i="55"/>
  <c r="X22" i="14"/>
  <c r="Y22" i="14" s="1"/>
  <c r="EX22" i="12"/>
  <c r="EY22" i="12"/>
  <c r="EZ22" i="12"/>
  <c r="EW22" i="12"/>
  <c r="EV22" i="12" s="1"/>
  <c r="X30" i="14"/>
  <c r="Y30" i="14" s="1"/>
  <c r="U38" i="55"/>
  <c r="AW38" i="55" s="1"/>
  <c r="EY46" i="12"/>
  <c r="EZ46" i="12"/>
  <c r="EW46" i="12"/>
  <c r="EV46" i="12" s="1"/>
  <c r="EX46" i="12"/>
  <c r="EW48" i="12"/>
  <c r="EV48" i="12" s="1"/>
  <c r="EX48" i="12"/>
  <c r="EY48" i="12"/>
  <c r="EZ48" i="12"/>
  <c r="O13" i="14"/>
  <c r="P13" i="14"/>
  <c r="O19" i="14"/>
  <c r="P19" i="14"/>
  <c r="O21" i="14"/>
  <c r="P21" i="14"/>
  <c r="O27" i="14"/>
  <c r="P27" i="14"/>
  <c r="O29" i="14"/>
  <c r="P29" i="14"/>
  <c r="U31" i="55"/>
  <c r="AW31" i="55" s="1"/>
  <c r="X45" i="14"/>
  <c r="Y45" i="14" s="1"/>
  <c r="U16" i="55"/>
  <c r="O20" i="14"/>
  <c r="P20" i="14"/>
  <c r="O28" i="14"/>
  <c r="P28" i="14"/>
  <c r="EZ32" i="12"/>
  <c r="EW32" i="12"/>
  <c r="EV32" i="12" s="1"/>
  <c r="EX32" i="12"/>
  <c r="EY32" i="12"/>
  <c r="U44" i="55"/>
  <c r="AW44" i="55" s="1"/>
  <c r="X52" i="14"/>
  <c r="Y52" i="14" s="1"/>
  <c r="U17" i="55"/>
  <c r="EY19" i="12"/>
  <c r="EZ19" i="12"/>
  <c r="EW19" i="12"/>
  <c r="EV19" i="12" s="1"/>
  <c r="EX19" i="12"/>
  <c r="U21" i="55"/>
  <c r="AW21" i="55" s="1"/>
  <c r="O43" i="14"/>
  <c r="P43" i="14"/>
  <c r="U45" i="55"/>
  <c r="AW45" i="55" s="1"/>
  <c r="P51" i="14"/>
  <c r="O51" i="14"/>
  <c r="O10" i="14"/>
  <c r="U20" i="55"/>
  <c r="AW20" i="55" s="1"/>
  <c r="BR20" i="13"/>
  <c r="BQ20" i="13" s="1"/>
  <c r="O26" i="14"/>
  <c r="P26" i="14"/>
  <c r="BR36" i="13"/>
  <c r="BQ36" i="13" s="1"/>
  <c r="X50" i="14"/>
  <c r="Y50" i="14" s="1"/>
  <c r="O9" i="14"/>
  <c r="O15" i="14"/>
  <c r="P15" i="14"/>
  <c r="O17" i="14"/>
  <c r="P17" i="14"/>
  <c r="O23" i="14"/>
  <c r="P23" i="14"/>
  <c r="O25" i="14"/>
  <c r="P25" i="14"/>
  <c r="EW33" i="12"/>
  <c r="EV33" i="12" s="1"/>
  <c r="EX33" i="12"/>
  <c r="EY33" i="12"/>
  <c r="EZ33" i="12"/>
  <c r="X41" i="14"/>
  <c r="Y41" i="14" s="1"/>
  <c r="O8" i="14"/>
  <c r="X32" i="14"/>
  <c r="Y32" i="14" s="1"/>
  <c r="EW40" i="12"/>
  <c r="EV40" i="12" s="1"/>
  <c r="EX40" i="12"/>
  <c r="EZ40" i="12"/>
  <c r="EY40" i="12"/>
  <c r="O24" i="14"/>
  <c r="P24" i="14"/>
  <c r="U36" i="55"/>
  <c r="AW36" i="55" s="1"/>
  <c r="X40" i="14"/>
  <c r="Y40" i="14" s="1"/>
  <c r="BQ39" i="13"/>
  <c r="L44" i="15"/>
  <c r="L23" i="15"/>
  <c r="BQ45" i="13"/>
  <c r="L36" i="15"/>
  <c r="BQ43" i="13"/>
  <c r="L45" i="15"/>
  <c r="U23" i="55"/>
  <c r="AW23" i="55" s="1"/>
  <c r="U33" i="55"/>
  <c r="AW33" i="55" s="1"/>
  <c r="X51" i="14"/>
  <c r="Y51" i="14" s="1"/>
  <c r="X10" i="14"/>
  <c r="Y10" i="14" s="1"/>
  <c r="U12" i="55"/>
  <c r="X18" i="14"/>
  <c r="Y18" i="14" s="1"/>
  <c r="EX18" i="12"/>
  <c r="I18" i="15" s="1"/>
  <c r="EY18" i="12"/>
  <c r="J18" i="15" s="1"/>
  <c r="EZ18" i="12"/>
  <c r="K18" i="15" s="1"/>
  <c r="EW18" i="12"/>
  <c r="H18" i="15" s="1"/>
  <c r="L18" i="15" s="1"/>
  <c r="EX26" i="12"/>
  <c r="EY26" i="12"/>
  <c r="EZ26" i="12"/>
  <c r="EW26" i="12"/>
  <c r="EV26" i="12" s="1"/>
  <c r="X34" i="14"/>
  <c r="Y34" i="14" s="1"/>
  <c r="X9" i="14"/>
  <c r="Y9" i="14" s="1"/>
  <c r="X15" i="14"/>
  <c r="Y15" i="14" s="1"/>
  <c r="X17" i="14"/>
  <c r="Y17" i="14" s="1"/>
  <c r="X23" i="14"/>
  <c r="Y23" i="14" s="1"/>
  <c r="X25" i="14"/>
  <c r="Y25" i="14" s="1"/>
  <c r="U49" i="55"/>
  <c r="AW49" i="55" s="1"/>
  <c r="U47" i="55"/>
  <c r="AW47" i="55" s="1"/>
  <c r="P49" i="14"/>
  <c r="O49" i="14"/>
  <c r="EZ16" i="12"/>
  <c r="K16" i="15" s="1"/>
  <c r="EW16" i="12"/>
  <c r="EX16" i="12"/>
  <c r="I16" i="15" s="1"/>
  <c r="EY16" i="12"/>
  <c r="J16" i="15" s="1"/>
  <c r="BR50" i="13"/>
  <c r="BQ50" i="13" s="1"/>
  <c r="X24" i="14"/>
  <c r="Y24" i="14" s="1"/>
  <c r="EY8" i="12"/>
  <c r="J8" i="15" s="1"/>
  <c r="EW8" i="12"/>
  <c r="EX8" i="12"/>
  <c r="I8" i="15" s="1"/>
  <c r="EV8" i="12"/>
  <c r="EZ11" i="12"/>
  <c r="K11" i="15" s="1"/>
  <c r="EW11" i="12"/>
  <c r="EX11" i="12"/>
  <c r="I11" i="15" s="1"/>
  <c r="EY11" i="12"/>
  <c r="J11" i="15" s="1"/>
  <c r="BR29" i="13"/>
  <c r="BQ29" i="13" s="1"/>
  <c r="L28" i="15"/>
  <c r="Q14" i="55" l="1"/>
  <c r="BU17" i="58"/>
  <c r="H17" i="55" s="1"/>
  <c r="G17" i="55"/>
  <c r="BU14" i="64"/>
  <c r="W14" i="55" s="1"/>
  <c r="V14" i="55"/>
  <c r="O13" i="55"/>
  <c r="BU13" i="62"/>
  <c r="P13" i="55" s="1"/>
  <c r="Q12" i="55"/>
  <c r="BU12" i="63"/>
  <c r="R12" i="55" s="1"/>
  <c r="O18" i="55"/>
  <c r="BU18" i="62"/>
  <c r="P18" i="55" s="1"/>
  <c r="BU12" i="62"/>
  <c r="P12" i="55" s="1"/>
  <c r="O12" i="55"/>
  <c r="X18" i="55"/>
  <c r="BU18" i="65"/>
  <c r="Y18" i="55" s="1"/>
  <c r="BU15" i="62"/>
  <c r="P15" i="55" s="1"/>
  <c r="BU14" i="62"/>
  <c r="P14" i="55" s="1"/>
  <c r="O14" i="55"/>
  <c r="V17" i="55"/>
  <c r="BU17" i="64"/>
  <c r="W17" i="55" s="1"/>
  <c r="BU18" i="61"/>
  <c r="N18" i="55" s="1"/>
  <c r="M18" i="55"/>
  <c r="BU9" i="66"/>
  <c r="AA9" i="55" s="1"/>
  <c r="Z9" i="55"/>
  <c r="BU13" i="66"/>
  <c r="AA13" i="55" s="1"/>
  <c r="Z13" i="55"/>
  <c r="BU10" i="66"/>
  <c r="AA10" i="55" s="1"/>
  <c r="Z10" i="55"/>
  <c r="BU15" i="66"/>
  <c r="AA15" i="55" s="1"/>
  <c r="Z15" i="55"/>
  <c r="BQ17" i="13"/>
  <c r="BS17" i="13" s="1"/>
  <c r="BU14" i="66"/>
  <c r="AA14" i="55" s="1"/>
  <c r="Z14" i="55"/>
  <c r="BU8" i="66"/>
  <c r="AA8" i="55" s="1"/>
  <c r="Z8" i="55"/>
  <c r="BU11" i="66"/>
  <c r="AA11" i="55" s="1"/>
  <c r="Z11" i="55"/>
  <c r="BU17" i="66"/>
  <c r="AA17" i="55" s="1"/>
  <c r="Z17" i="55"/>
  <c r="BU16" i="66"/>
  <c r="AA16" i="55" s="1"/>
  <c r="Z16" i="55"/>
  <c r="BU18" i="66"/>
  <c r="AA18" i="55" s="1"/>
  <c r="Z18" i="55"/>
  <c r="BU12" i="66"/>
  <c r="AA12" i="55" s="1"/>
  <c r="Z12" i="55"/>
  <c r="BU15" i="58"/>
  <c r="H15" i="55" s="1"/>
  <c r="G15" i="55"/>
  <c r="BU15" i="65"/>
  <c r="Y15" i="55" s="1"/>
  <c r="X15" i="55"/>
  <c r="BU16" i="59"/>
  <c r="J16" i="55" s="1"/>
  <c r="I16" i="55"/>
  <c r="BU12" i="65"/>
  <c r="Y12" i="55" s="1"/>
  <c r="X12" i="55"/>
  <c r="BU16" i="62"/>
  <c r="P16" i="55" s="1"/>
  <c r="O16" i="55"/>
  <c r="BU17" i="59"/>
  <c r="J17" i="55" s="1"/>
  <c r="I17" i="55"/>
  <c r="X13" i="55"/>
  <c r="BU13" i="65"/>
  <c r="Y13" i="55" s="1"/>
  <c r="M16" i="55"/>
  <c r="BU16" i="61"/>
  <c r="N16" i="55" s="1"/>
  <c r="BU15" i="61"/>
  <c r="N15" i="55" s="1"/>
  <c r="M15" i="55"/>
  <c r="BU13" i="64"/>
  <c r="W13" i="55" s="1"/>
  <c r="V13" i="55"/>
  <c r="BU13" i="60"/>
  <c r="L13" i="55" s="1"/>
  <c r="K13" i="55"/>
  <c r="BU15" i="63"/>
  <c r="R15" i="55" s="1"/>
  <c r="Q15" i="55"/>
  <c r="BU14" i="65"/>
  <c r="Y14" i="55" s="1"/>
  <c r="X14" i="55"/>
  <c r="Q17" i="55"/>
  <c r="BU17" i="63"/>
  <c r="R17" i="55" s="1"/>
  <c r="BU16" i="65"/>
  <c r="Y16" i="55" s="1"/>
  <c r="X16" i="55"/>
  <c r="V15" i="55"/>
  <c r="G13" i="55"/>
  <c r="G16" i="55"/>
  <c r="G18" i="55"/>
  <c r="M17" i="55"/>
  <c r="BU17" i="60"/>
  <c r="L17" i="55" s="1"/>
  <c r="K17" i="55"/>
  <c r="I12" i="55"/>
  <c r="BU12" i="59"/>
  <c r="J12" i="55" s="1"/>
  <c r="BU18" i="63"/>
  <c r="R18" i="55" s="1"/>
  <c r="Q18" i="55"/>
  <c r="K18" i="55"/>
  <c r="BU18" i="60"/>
  <c r="L18" i="55" s="1"/>
  <c r="BU18" i="64"/>
  <c r="W18" i="55" s="1"/>
  <c r="V18" i="55"/>
  <c r="BU13" i="61"/>
  <c r="N13" i="55" s="1"/>
  <c r="M13" i="55"/>
  <c r="BU16" i="64"/>
  <c r="W16" i="55" s="1"/>
  <c r="V16" i="55"/>
  <c r="BU18" i="59"/>
  <c r="J18" i="55" s="1"/>
  <c r="I18" i="55"/>
  <c r="K12" i="55"/>
  <c r="BU12" i="60"/>
  <c r="L12" i="55" s="1"/>
  <c r="K14" i="55"/>
  <c r="BU14" i="60"/>
  <c r="L14" i="55" s="1"/>
  <c r="K16" i="55"/>
  <c r="BU16" i="60"/>
  <c r="L16" i="55" s="1"/>
  <c r="BU12" i="61"/>
  <c r="N12" i="55" s="1"/>
  <c r="M12" i="55"/>
  <c r="BU14" i="58"/>
  <c r="H14" i="55" s="1"/>
  <c r="G14" i="55"/>
  <c r="Q13" i="55"/>
  <c r="BU13" i="63"/>
  <c r="R13" i="55" s="1"/>
  <c r="I13" i="55"/>
  <c r="BU13" i="59"/>
  <c r="J13" i="55" s="1"/>
  <c r="BU14" i="59"/>
  <c r="J14" i="55" s="1"/>
  <c r="I14" i="55"/>
  <c r="G12" i="55"/>
  <c r="BU12" i="58"/>
  <c r="H12" i="55" s="1"/>
  <c r="V12" i="55"/>
  <c r="BU12" i="64"/>
  <c r="W12" i="55" s="1"/>
  <c r="I15" i="55"/>
  <c r="BU15" i="59"/>
  <c r="J15" i="55" s="1"/>
  <c r="BU17" i="62"/>
  <c r="P17" i="55" s="1"/>
  <c r="O17" i="55"/>
  <c r="X17" i="55"/>
  <c r="BU17" i="65"/>
  <c r="Y17" i="55" s="1"/>
  <c r="EV13" i="12"/>
  <c r="FA13" i="12"/>
  <c r="H13" i="15"/>
  <c r="L13" i="15" s="1"/>
  <c r="EV12" i="12"/>
  <c r="H12" i="15"/>
  <c r="L12" i="15" s="1"/>
  <c r="FA12" i="12"/>
  <c r="EV17" i="12"/>
  <c r="H17" i="15"/>
  <c r="L17" i="15" s="1"/>
  <c r="FA17" i="12"/>
  <c r="K15" i="55"/>
  <c r="M14" i="55"/>
  <c r="Q16" i="55"/>
  <c r="EV14" i="12"/>
  <c r="FA14" i="12"/>
  <c r="H14" i="15"/>
  <c r="L14" i="15" s="1"/>
  <c r="EV16" i="12"/>
  <c r="H16" i="15"/>
  <c r="L16" i="15" s="1"/>
  <c r="FA16" i="12"/>
  <c r="EV18" i="12"/>
  <c r="FA18" i="12"/>
  <c r="EV15" i="12"/>
  <c r="FA15" i="12"/>
  <c r="H15" i="15"/>
  <c r="L15" i="15" s="1"/>
  <c r="AL49" i="55"/>
  <c r="AK49" i="55" s="1"/>
  <c r="AX49" i="55"/>
  <c r="AL23" i="55"/>
  <c r="AK23" i="55" s="1"/>
  <c r="AX23" i="55"/>
  <c r="AL21" i="55"/>
  <c r="AK21" i="55" s="1"/>
  <c r="AX21" i="55"/>
  <c r="AL16" i="55"/>
  <c r="AK16" i="55" s="1"/>
  <c r="AL14" i="55"/>
  <c r="AK14" i="55" s="1"/>
  <c r="AL13" i="55"/>
  <c r="AK13" i="55" s="1"/>
  <c r="AL29" i="55"/>
  <c r="AK29" i="55" s="1"/>
  <c r="AX29" i="55"/>
  <c r="AL30" i="55"/>
  <c r="AK30" i="55" s="1"/>
  <c r="AX30" i="55"/>
  <c r="AL52" i="55"/>
  <c r="AK52" i="55" s="1"/>
  <c r="AX52" i="55"/>
  <c r="AL46" i="55"/>
  <c r="AK46" i="55" s="1"/>
  <c r="AX46" i="55"/>
  <c r="AL48" i="55"/>
  <c r="AK48" i="55" s="1"/>
  <c r="AX48" i="55"/>
  <c r="AL47" i="55"/>
  <c r="AK47" i="55" s="1"/>
  <c r="AX47" i="55"/>
  <c r="AL33" i="55"/>
  <c r="AK33" i="55" s="1"/>
  <c r="AX33" i="55"/>
  <c r="AL36" i="55"/>
  <c r="AK36" i="55" s="1"/>
  <c r="AX36" i="55"/>
  <c r="AL20" i="55"/>
  <c r="AK20" i="55" s="1"/>
  <c r="AX20" i="55"/>
  <c r="AL45" i="55"/>
  <c r="AK45" i="55" s="1"/>
  <c r="AX45" i="55"/>
  <c r="AL17" i="55"/>
  <c r="AK17" i="55" s="1"/>
  <c r="AL38" i="55"/>
  <c r="AK38" i="55" s="1"/>
  <c r="AX38" i="55"/>
  <c r="AL28" i="55"/>
  <c r="AK28" i="55" s="1"/>
  <c r="AX28" i="55"/>
  <c r="AL37" i="55"/>
  <c r="AK37" i="55" s="1"/>
  <c r="AX37" i="55"/>
  <c r="AL32" i="55"/>
  <c r="AK32" i="55" s="1"/>
  <c r="AX32" i="55"/>
  <c r="AL26" i="55"/>
  <c r="AK26" i="55" s="1"/>
  <c r="AX26" i="55"/>
  <c r="AL39" i="55"/>
  <c r="AK39" i="55" s="1"/>
  <c r="AX39" i="55"/>
  <c r="AL43" i="55"/>
  <c r="AK43" i="55" s="1"/>
  <c r="AX43" i="55"/>
  <c r="AL25" i="55"/>
  <c r="AK25" i="55" s="1"/>
  <c r="AX25" i="55"/>
  <c r="AL42" i="55"/>
  <c r="AK42" i="55" s="1"/>
  <c r="AX42" i="55"/>
  <c r="AL22" i="55"/>
  <c r="AK22" i="55" s="1"/>
  <c r="AX22" i="55"/>
  <c r="AL35" i="55"/>
  <c r="AK35" i="55" s="1"/>
  <c r="AX35" i="55"/>
  <c r="AL24" i="55"/>
  <c r="AK24" i="55" s="1"/>
  <c r="AX24" i="55"/>
  <c r="AL50" i="55"/>
  <c r="AK50" i="55" s="1"/>
  <c r="AX50" i="55"/>
  <c r="AL27" i="55"/>
  <c r="AK27" i="55" s="1"/>
  <c r="AX27" i="55"/>
  <c r="AL34" i="55"/>
  <c r="AK34" i="55" s="1"/>
  <c r="AX34" i="55"/>
  <c r="AL41" i="55"/>
  <c r="AK41" i="55" s="1"/>
  <c r="AX41" i="55"/>
  <c r="AL12" i="55"/>
  <c r="AK12" i="55" s="1"/>
  <c r="AL31" i="55"/>
  <c r="AK31" i="55" s="1"/>
  <c r="AX31" i="55"/>
  <c r="AL44" i="55"/>
  <c r="AK44" i="55" s="1"/>
  <c r="AX44" i="55"/>
  <c r="AL15" i="55"/>
  <c r="AK15" i="55" s="1"/>
  <c r="AL18" i="55"/>
  <c r="AK18" i="55" s="1"/>
  <c r="AL19" i="55"/>
  <c r="AK19" i="55" s="1"/>
  <c r="AX19" i="55"/>
  <c r="AL51" i="55"/>
  <c r="AK51" i="55" s="1"/>
  <c r="AX51" i="55"/>
  <c r="AL40" i="55"/>
  <c r="AK40" i="55" s="1"/>
  <c r="AX40" i="55"/>
  <c r="BU10" i="65"/>
  <c r="Y10" i="55" s="1"/>
  <c r="X10" i="55"/>
  <c r="BU11" i="65"/>
  <c r="Y11" i="55" s="1"/>
  <c r="X11" i="55"/>
  <c r="BU9" i="65"/>
  <c r="Y9" i="55" s="1"/>
  <c r="X9" i="55"/>
  <c r="BU8" i="65"/>
  <c r="Y8" i="55" s="1"/>
  <c r="X8" i="55"/>
  <c r="P23" i="3"/>
  <c r="L23" i="3"/>
  <c r="Q23" i="3"/>
  <c r="M23" i="3"/>
  <c r="I23" i="3"/>
  <c r="N23" i="3"/>
  <c r="J23" i="3"/>
  <c r="O23" i="3"/>
  <c r="K23" i="3"/>
  <c r="H23" i="3"/>
  <c r="N25" i="3"/>
  <c r="J25" i="3"/>
  <c r="O25" i="3"/>
  <c r="K25" i="3"/>
  <c r="H25" i="3"/>
  <c r="P25" i="3"/>
  <c r="L25" i="3"/>
  <c r="Q25" i="3"/>
  <c r="M25" i="3"/>
  <c r="I25" i="3"/>
  <c r="P27" i="3"/>
  <c r="L27" i="3"/>
  <c r="Q27" i="3"/>
  <c r="M27" i="3"/>
  <c r="I27" i="3"/>
  <c r="N27" i="3"/>
  <c r="J27" i="3"/>
  <c r="O27" i="3"/>
  <c r="K27" i="3"/>
  <c r="H27" i="3"/>
  <c r="O28" i="3"/>
  <c r="K28" i="3"/>
  <c r="H28" i="3"/>
  <c r="P28" i="3"/>
  <c r="L28" i="3"/>
  <c r="Q28" i="3"/>
  <c r="M28" i="3"/>
  <c r="I28" i="3"/>
  <c r="N28" i="3"/>
  <c r="J28" i="3"/>
  <c r="O24" i="3"/>
  <c r="K24" i="3"/>
  <c r="H24" i="3"/>
  <c r="P24" i="3"/>
  <c r="L24" i="3"/>
  <c r="Q24" i="3"/>
  <c r="M24" i="3"/>
  <c r="I24" i="3"/>
  <c r="N24" i="3"/>
  <c r="J24" i="3"/>
  <c r="Q26" i="3"/>
  <c r="M26" i="3"/>
  <c r="I26" i="3"/>
  <c r="N26" i="3"/>
  <c r="J26" i="3"/>
  <c r="O26" i="3"/>
  <c r="K26" i="3"/>
  <c r="H26" i="3"/>
  <c r="P26" i="3"/>
  <c r="L26" i="3"/>
  <c r="W52" i="55"/>
  <c r="W51" i="55"/>
  <c r="W50" i="55"/>
  <c r="W49" i="55"/>
  <c r="W48" i="55"/>
  <c r="W47" i="55"/>
  <c r="W46" i="55"/>
  <c r="W45" i="55"/>
  <c r="W44" i="55"/>
  <c r="W43" i="55"/>
  <c r="W42" i="55"/>
  <c r="W41" i="55"/>
  <c r="W40" i="55"/>
  <c r="W39" i="55"/>
  <c r="W38" i="55"/>
  <c r="W37" i="55"/>
  <c r="W36" i="55"/>
  <c r="W35" i="55"/>
  <c r="W34" i="55"/>
  <c r="W33" i="55"/>
  <c r="W32" i="55"/>
  <c r="W31" i="55"/>
  <c r="W30" i="55"/>
  <c r="W29" i="55"/>
  <c r="W28" i="55"/>
  <c r="W27" i="55"/>
  <c r="W26" i="55"/>
  <c r="W25" i="55"/>
  <c r="W24" i="55"/>
  <c r="W23" i="55"/>
  <c r="W22" i="55"/>
  <c r="W21" i="55"/>
  <c r="W20" i="55"/>
  <c r="W19" i="55"/>
  <c r="W15" i="55"/>
  <c r="BU11" i="64"/>
  <c r="V11" i="55"/>
  <c r="BU10" i="64"/>
  <c r="V10" i="55"/>
  <c r="BU9" i="64"/>
  <c r="V9" i="55"/>
  <c r="BU8" i="64"/>
  <c r="V8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39" i="55"/>
  <c r="R38" i="55"/>
  <c r="R37" i="55"/>
  <c r="R36" i="55"/>
  <c r="R35" i="55"/>
  <c r="R34" i="55"/>
  <c r="R33" i="55"/>
  <c r="R32" i="55"/>
  <c r="R31" i="55"/>
  <c r="R30" i="55"/>
  <c r="R29" i="55"/>
  <c r="R28" i="55"/>
  <c r="R27" i="55"/>
  <c r="R26" i="55"/>
  <c r="R25" i="55"/>
  <c r="R24" i="55"/>
  <c r="R23" i="55"/>
  <c r="R22" i="55"/>
  <c r="R21" i="55"/>
  <c r="R20" i="55"/>
  <c r="R19" i="55"/>
  <c r="R16" i="55"/>
  <c r="R14" i="55"/>
  <c r="BU11" i="63"/>
  <c r="Q11" i="55"/>
  <c r="BU10" i="63"/>
  <c r="Q10" i="55"/>
  <c r="BU9" i="63"/>
  <c r="Q9" i="55"/>
  <c r="BU8" i="63"/>
  <c r="Q8" i="55"/>
  <c r="P52" i="55"/>
  <c r="P51" i="55"/>
  <c r="P50" i="55"/>
  <c r="P49" i="55"/>
  <c r="P48" i="55"/>
  <c r="P47" i="55"/>
  <c r="P46" i="55"/>
  <c r="P45" i="55"/>
  <c r="P44" i="55"/>
  <c r="P43" i="55"/>
  <c r="P42" i="55"/>
  <c r="P41" i="55"/>
  <c r="P40" i="55"/>
  <c r="P39" i="55"/>
  <c r="P38" i="55"/>
  <c r="P37" i="55"/>
  <c r="P36" i="55"/>
  <c r="P35" i="55"/>
  <c r="P34" i="55"/>
  <c r="P33" i="55"/>
  <c r="P32" i="55"/>
  <c r="P31" i="55"/>
  <c r="P30" i="55"/>
  <c r="P29" i="55"/>
  <c r="P28" i="55"/>
  <c r="P27" i="55"/>
  <c r="P26" i="55"/>
  <c r="P25" i="55"/>
  <c r="P24" i="55"/>
  <c r="P23" i="55"/>
  <c r="P22" i="55"/>
  <c r="P21" i="55"/>
  <c r="P20" i="55"/>
  <c r="P19" i="55"/>
  <c r="BU11" i="62"/>
  <c r="O11" i="55"/>
  <c r="BU10" i="62"/>
  <c r="O10" i="55"/>
  <c r="BU9" i="62"/>
  <c r="O9" i="55"/>
  <c r="BU8" i="62"/>
  <c r="O8" i="55"/>
  <c r="N52" i="55"/>
  <c r="N51" i="55"/>
  <c r="N50" i="55"/>
  <c r="N49" i="55"/>
  <c r="N48" i="55"/>
  <c r="N47" i="55"/>
  <c r="N46" i="55"/>
  <c r="N45" i="55"/>
  <c r="N44" i="55"/>
  <c r="N43" i="55"/>
  <c r="N42" i="55"/>
  <c r="N41" i="55"/>
  <c r="N40" i="55"/>
  <c r="N39" i="55"/>
  <c r="N38" i="55"/>
  <c r="N37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4" i="55"/>
  <c r="N23" i="55"/>
  <c r="N22" i="55"/>
  <c r="N21" i="55"/>
  <c r="N20" i="55"/>
  <c r="N19" i="55"/>
  <c r="N17" i="55"/>
  <c r="N14" i="55"/>
  <c r="BU11" i="61"/>
  <c r="M11" i="55"/>
  <c r="BU10" i="61"/>
  <c r="M10" i="55"/>
  <c r="BU9" i="61"/>
  <c r="M9" i="55"/>
  <c r="BU8" i="61"/>
  <c r="M8" i="55"/>
  <c r="L52" i="55"/>
  <c r="L51" i="55"/>
  <c r="L50" i="55"/>
  <c r="L49" i="55"/>
  <c r="L48" i="55"/>
  <c r="L47" i="55"/>
  <c r="L46" i="55"/>
  <c r="L45" i="55"/>
  <c r="L44" i="55"/>
  <c r="L43" i="55"/>
  <c r="L42" i="55"/>
  <c r="L41" i="55"/>
  <c r="L40" i="55"/>
  <c r="L39" i="55"/>
  <c r="L38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4" i="55"/>
  <c r="L23" i="55"/>
  <c r="L22" i="55"/>
  <c r="L21" i="55"/>
  <c r="L20" i="55"/>
  <c r="L19" i="55"/>
  <c r="L15" i="55"/>
  <c r="BU11" i="60"/>
  <c r="K11" i="55"/>
  <c r="BU10" i="60"/>
  <c r="K10" i="55"/>
  <c r="BU9" i="60"/>
  <c r="K9" i="55"/>
  <c r="BU8" i="60"/>
  <c r="K8" i="55"/>
  <c r="J52" i="55"/>
  <c r="J51" i="55"/>
  <c r="J50" i="55"/>
  <c r="J49" i="55"/>
  <c r="J48" i="55"/>
  <c r="J47" i="55"/>
  <c r="J46" i="55"/>
  <c r="J45" i="55"/>
  <c r="J44" i="55"/>
  <c r="J43" i="55"/>
  <c r="J42" i="55"/>
  <c r="J41" i="55"/>
  <c r="J40" i="55"/>
  <c r="J39" i="55"/>
  <c r="J38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4" i="55"/>
  <c r="J23" i="55"/>
  <c r="J22" i="55"/>
  <c r="J21" i="55"/>
  <c r="J20" i="55"/>
  <c r="J19" i="55"/>
  <c r="BU11" i="59"/>
  <c r="I11" i="55"/>
  <c r="BU10" i="59"/>
  <c r="I10" i="55"/>
  <c r="BU9" i="59"/>
  <c r="I9" i="55"/>
  <c r="BU8" i="59"/>
  <c r="I8" i="55"/>
  <c r="H52" i="55"/>
  <c r="H51" i="55"/>
  <c r="H50" i="55"/>
  <c r="H49" i="55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6" i="55"/>
  <c r="H13" i="55"/>
  <c r="BU11" i="58"/>
  <c r="G11" i="55"/>
  <c r="BU10" i="58"/>
  <c r="G10" i="55"/>
  <c r="BU9" i="58"/>
  <c r="G9" i="55"/>
  <c r="BU8" i="58"/>
  <c r="G8" i="55"/>
  <c r="F52" i="55"/>
  <c r="F51" i="55"/>
  <c r="F50" i="55"/>
  <c r="F49" i="55"/>
  <c r="F48" i="55"/>
  <c r="F47" i="55"/>
  <c r="F46" i="55"/>
  <c r="F45" i="55"/>
  <c r="F44" i="55"/>
  <c r="F43" i="55"/>
  <c r="F42" i="55"/>
  <c r="F41" i="55"/>
  <c r="F40" i="55"/>
  <c r="F39" i="55"/>
  <c r="F38" i="55"/>
  <c r="F37" i="55"/>
  <c r="F36" i="55"/>
  <c r="F35" i="55"/>
  <c r="F34" i="55"/>
  <c r="F33" i="55"/>
  <c r="F32" i="55"/>
  <c r="F31" i="55"/>
  <c r="F30" i="55"/>
  <c r="F29" i="55"/>
  <c r="F28" i="55"/>
  <c r="F27" i="55"/>
  <c r="F26" i="55"/>
  <c r="F25" i="55"/>
  <c r="F24" i="55"/>
  <c r="F23" i="55"/>
  <c r="F22" i="55"/>
  <c r="F21" i="55"/>
  <c r="F20" i="55"/>
  <c r="F19" i="55"/>
  <c r="AV10" i="55"/>
  <c r="AV9" i="55"/>
  <c r="AV11" i="55"/>
  <c r="G24" i="3"/>
  <c r="G26" i="3"/>
  <c r="G28" i="3"/>
  <c r="G23" i="3"/>
  <c r="G25" i="3"/>
  <c r="G27" i="3"/>
  <c r="AV49" i="55"/>
  <c r="AU49" i="55" s="1"/>
  <c r="AV25" i="55"/>
  <c r="AU25" i="55" s="1"/>
  <c r="AV17" i="55"/>
  <c r="AU17" i="55" s="1"/>
  <c r="AV28" i="55"/>
  <c r="AU28" i="55" s="1"/>
  <c r="AV27" i="55"/>
  <c r="AU27" i="55" s="1"/>
  <c r="AV21" i="55"/>
  <c r="AU21" i="55" s="1"/>
  <c r="AV13" i="55"/>
  <c r="AU13" i="55" s="1"/>
  <c r="AV31" i="55"/>
  <c r="AU31" i="55" s="1"/>
  <c r="EV10" i="12"/>
  <c r="H10" i="15"/>
  <c r="L10" i="15" s="1"/>
  <c r="FA10" i="12"/>
  <c r="AV16" i="55"/>
  <c r="AU16" i="55" s="1"/>
  <c r="EV9" i="12"/>
  <c r="H9" i="15"/>
  <c r="L9" i="15" s="1"/>
  <c r="FA9" i="12"/>
  <c r="AV18" i="55"/>
  <c r="AU18" i="55" s="1"/>
  <c r="AV52" i="55"/>
  <c r="AU52" i="55" s="1"/>
  <c r="AV39" i="55"/>
  <c r="AU39" i="55" s="1"/>
  <c r="AV46" i="55"/>
  <c r="AU46" i="55" s="1"/>
  <c r="AV26" i="55"/>
  <c r="AU26" i="55" s="1"/>
  <c r="H8" i="15"/>
  <c r="L8" i="15" s="1"/>
  <c r="FA8" i="12"/>
  <c r="EZ8" i="12" s="1"/>
  <c r="K8" i="15" s="1"/>
  <c r="AV24" i="55"/>
  <c r="AU24" i="55" s="1"/>
  <c r="AV8" i="55"/>
  <c r="G37" i="3"/>
  <c r="H37" i="3"/>
  <c r="E37" i="3"/>
  <c r="F37" i="3"/>
  <c r="AV23" i="55"/>
  <c r="AU23" i="55" s="1"/>
  <c r="AV15" i="55"/>
  <c r="AU15" i="55" s="1"/>
  <c r="AV43" i="55"/>
  <c r="AU43" i="55" s="1"/>
  <c r="AV20" i="55"/>
  <c r="AU20" i="55" s="1"/>
  <c r="AV29" i="55"/>
  <c r="AU29" i="55" s="1"/>
  <c r="AV19" i="55"/>
  <c r="AU19" i="55" s="1"/>
  <c r="AV14" i="55"/>
  <c r="AU14" i="55" s="1"/>
  <c r="AV38" i="55"/>
  <c r="AU38" i="55" s="1"/>
  <c r="AV41" i="55"/>
  <c r="AU41" i="55" s="1"/>
  <c r="AV45" i="55"/>
  <c r="AU45" i="55" s="1"/>
  <c r="AV48" i="55"/>
  <c r="AU48" i="55" s="1"/>
  <c r="AV32" i="55"/>
  <c r="AU32" i="55" s="1"/>
  <c r="AV33" i="55"/>
  <c r="AU33" i="55" s="1"/>
  <c r="AV42" i="55"/>
  <c r="AU42" i="55" s="1"/>
  <c r="AV37" i="55"/>
  <c r="AU37" i="55" s="1"/>
  <c r="AV51" i="55"/>
  <c r="AU51" i="55" s="1"/>
  <c r="EV11" i="12"/>
  <c r="FA11" i="12"/>
  <c r="H11" i="15"/>
  <c r="L11" i="15" s="1"/>
  <c r="AV47" i="55"/>
  <c r="AU47" i="55" s="1"/>
  <c r="AV40" i="55"/>
  <c r="AU40" i="55" s="1"/>
  <c r="AV50" i="55"/>
  <c r="AU50" i="55" s="1"/>
  <c r="AV34" i="55"/>
  <c r="AU34" i="55" s="1"/>
  <c r="AV35" i="55"/>
  <c r="AU35" i="55" s="1"/>
  <c r="AV12" i="55"/>
  <c r="AU12" i="55" s="1"/>
  <c r="AV36" i="55"/>
  <c r="AU36" i="55" s="1"/>
  <c r="AV30" i="55"/>
  <c r="AU30" i="55" s="1"/>
  <c r="AV22" i="55"/>
  <c r="AU22" i="55" s="1"/>
  <c r="AV44" i="55"/>
  <c r="AU44" i="55" s="1"/>
  <c r="N21" i="3" l="1"/>
  <c r="J21" i="3"/>
  <c r="O21" i="3"/>
  <c r="K21" i="3"/>
  <c r="H21" i="3"/>
  <c r="P21" i="3"/>
  <c r="L21" i="3"/>
  <c r="Q21" i="3"/>
  <c r="M21" i="3"/>
  <c r="I21" i="3"/>
  <c r="Q22" i="3"/>
  <c r="M22" i="3"/>
  <c r="I22" i="3"/>
  <c r="N22" i="3"/>
  <c r="J22" i="3"/>
  <c r="O22" i="3"/>
  <c r="K22" i="3"/>
  <c r="H22" i="3"/>
  <c r="P22" i="3"/>
  <c r="L22" i="3"/>
  <c r="N20" i="3"/>
  <c r="O20" i="3"/>
  <c r="K20" i="3"/>
  <c r="H20" i="3"/>
  <c r="P20" i="3"/>
  <c r="L20" i="3"/>
  <c r="Q20" i="3"/>
  <c r="M20" i="3"/>
  <c r="I20" i="3"/>
  <c r="J20" i="3"/>
  <c r="Q13" i="3"/>
  <c r="O13" i="3"/>
  <c r="I15" i="3"/>
  <c r="K15" i="3"/>
  <c r="P16" i="3"/>
  <c r="N16" i="3"/>
  <c r="M18" i="3"/>
  <c r="O18" i="3"/>
  <c r="P18" i="3"/>
  <c r="H16" i="3"/>
  <c r="W11" i="55"/>
  <c r="W10" i="55"/>
  <c r="W9" i="55"/>
  <c r="W8" i="55"/>
  <c r="R11" i="55"/>
  <c r="R10" i="55"/>
  <c r="R9" i="55"/>
  <c r="R8" i="55"/>
  <c r="P11" i="55"/>
  <c r="P10" i="55"/>
  <c r="P9" i="55"/>
  <c r="P8" i="55"/>
  <c r="N11" i="55"/>
  <c r="N10" i="55"/>
  <c r="N9" i="55"/>
  <c r="N8" i="55"/>
  <c r="L11" i="55"/>
  <c r="L10" i="55"/>
  <c r="L9" i="55"/>
  <c r="L8" i="55"/>
  <c r="J11" i="55"/>
  <c r="J10" i="55"/>
  <c r="J9" i="55"/>
  <c r="J8" i="55"/>
  <c r="H11" i="55"/>
  <c r="H10" i="55"/>
  <c r="H9" i="55"/>
  <c r="H8" i="55"/>
  <c r="G22" i="3"/>
  <c r="J37" i="3"/>
  <c r="K17" i="3"/>
  <c r="K16" i="3"/>
  <c r="P13" i="3"/>
  <c r="G21" i="3" l="1"/>
  <c r="G20" i="3"/>
  <c r="O19" i="3"/>
  <c r="M19" i="3"/>
  <c r="I17" i="3"/>
  <c r="P17" i="3"/>
  <c r="N17" i="3"/>
  <c r="H17" i="3"/>
  <c r="J14" i="3"/>
  <c r="L14" i="3"/>
  <c r="M14" i="3"/>
  <c r="H15" i="3"/>
  <c r="H19" i="3"/>
  <c r="Q14" i="3"/>
  <c r="O14" i="3"/>
  <c r="K18" i="3"/>
  <c r="I18" i="3"/>
  <c r="J16" i="3"/>
  <c r="Q16" i="3"/>
  <c r="K19" i="3"/>
  <c r="I19" i="3"/>
  <c r="P19" i="3"/>
  <c r="L17" i="3"/>
  <c r="J17" i="3"/>
  <c r="L15" i="3"/>
  <c r="N15" i="3"/>
  <c r="K13" i="3"/>
  <c r="M13" i="3"/>
  <c r="H14" i="3"/>
  <c r="N18" i="3"/>
  <c r="L16" i="3"/>
  <c r="M16" i="3"/>
  <c r="O16" i="3"/>
  <c r="N19" i="3"/>
  <c r="L19" i="3"/>
  <c r="Q17" i="3"/>
  <c r="O17" i="3"/>
  <c r="Q15" i="3"/>
  <c r="J15" i="3"/>
  <c r="L13" i="3"/>
  <c r="I13" i="3"/>
  <c r="J13" i="3"/>
  <c r="I14" i="3"/>
  <c r="K14" i="3"/>
  <c r="H13" i="3"/>
  <c r="H18" i="3"/>
  <c r="N14" i="3"/>
  <c r="P14" i="3"/>
  <c r="L18" i="3"/>
  <c r="J18" i="3"/>
  <c r="Q18" i="3"/>
  <c r="I16" i="3"/>
  <c r="J19" i="3"/>
  <c r="Q19" i="3"/>
  <c r="M17" i="3"/>
  <c r="M15" i="3"/>
  <c r="O15" i="3"/>
  <c r="P15" i="3"/>
  <c r="N13" i="3"/>
  <c r="G52" i="2" l="1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B6" i="2"/>
  <c r="B4" i="2"/>
  <c r="B3" i="2"/>
  <c r="B2" i="2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BQ8" i="13"/>
  <c r="BQ9" i="13"/>
  <c r="BR9" i="13"/>
  <c r="BQ11" i="13"/>
  <c r="BR11" i="13"/>
  <c r="T25" i="14"/>
  <c r="U25" i="14" s="1"/>
  <c r="V25" i="14" s="1"/>
  <c r="T17" i="14"/>
  <c r="U17" i="14" s="1"/>
  <c r="V17" i="14" s="1"/>
  <c r="T9" i="14"/>
  <c r="U9" i="14" s="1"/>
  <c r="V9" i="14" s="1"/>
  <c r="T51" i="14"/>
  <c r="U51" i="14" s="1"/>
  <c r="V51" i="14" s="1"/>
  <c r="T50" i="14"/>
  <c r="U50" i="14" s="1"/>
  <c r="V50" i="14" s="1"/>
  <c r="T48" i="14"/>
  <c r="U48" i="14" s="1"/>
  <c r="V48" i="14" s="1"/>
  <c r="T16" i="14"/>
  <c r="U16" i="14" s="1"/>
  <c r="V16" i="14" s="1"/>
  <c r="T42" i="14"/>
  <c r="U42" i="14" s="1"/>
  <c r="V42" i="14" s="1"/>
  <c r="T43" i="14"/>
  <c r="U43" i="14" s="1"/>
  <c r="V43" i="14" s="1"/>
  <c r="T37" i="14"/>
  <c r="U37" i="14" s="1"/>
  <c r="V37" i="14" s="1"/>
  <c r="T14" i="14"/>
  <c r="U14" i="14" s="1"/>
  <c r="V14" i="14" s="1"/>
  <c r="T20" i="14"/>
  <c r="U20" i="14" s="1"/>
  <c r="V20" i="14" s="1"/>
  <c r="T21" i="14"/>
  <c r="U21" i="14" s="1"/>
  <c r="V21" i="14" s="1"/>
  <c r="T47" i="14"/>
  <c r="U47" i="14" s="1"/>
  <c r="V47" i="14" s="1"/>
  <c r="T27" i="14"/>
  <c r="U27" i="14" s="1"/>
  <c r="V27" i="14" s="1"/>
  <c r="T45" i="14"/>
  <c r="U45" i="14" s="1"/>
  <c r="V45" i="14" s="1"/>
  <c r="T19" i="14"/>
  <c r="U19" i="14" s="1"/>
  <c r="V19" i="14" s="1"/>
  <c r="T49" i="14"/>
  <c r="U49" i="14" s="1"/>
  <c r="V49" i="14" s="1"/>
  <c r="T35" i="14"/>
  <c r="U35" i="14" s="1"/>
  <c r="V35" i="14" s="1"/>
  <c r="R11" i="6"/>
  <c r="S11" i="6" s="1"/>
  <c r="T11" i="6" s="1"/>
  <c r="T31" i="14"/>
  <c r="U31" i="14" s="1"/>
  <c r="V31" i="14" s="1"/>
  <c r="R9" i="6"/>
  <c r="S9" i="6" s="1"/>
  <c r="T9" i="6" s="1"/>
  <c r="T33" i="14"/>
  <c r="U33" i="14" s="1"/>
  <c r="V33" i="14" s="1"/>
  <c r="T11" i="14"/>
  <c r="U11" i="14" s="1"/>
  <c r="V11" i="14" s="1"/>
  <c r="T36" i="14"/>
  <c r="U36" i="14" s="1"/>
  <c r="V36" i="14" s="1"/>
  <c r="T46" i="14"/>
  <c r="U46" i="14" s="1"/>
  <c r="V46" i="14" s="1"/>
  <c r="T28" i="14"/>
  <c r="U28" i="14" s="1"/>
  <c r="V28" i="14" s="1"/>
  <c r="T44" i="14"/>
  <c r="U44" i="14" s="1"/>
  <c r="V44" i="14" s="1"/>
  <c r="T12" i="14"/>
  <c r="U12" i="14" s="1"/>
  <c r="V12" i="14" s="1"/>
  <c r="T38" i="14"/>
  <c r="U38" i="14" s="1"/>
  <c r="V38" i="14" s="1"/>
  <c r="T18" i="14"/>
  <c r="U18" i="14" s="1"/>
  <c r="V18" i="14" s="1"/>
  <c r="T41" i="14"/>
  <c r="U41" i="14" s="1"/>
  <c r="V41" i="14" s="1"/>
  <c r="T22" i="14"/>
  <c r="U22" i="14" s="1"/>
  <c r="V22" i="14" s="1"/>
  <c r="T24" i="14"/>
  <c r="U24" i="14" s="1"/>
  <c r="V24" i="14" s="1"/>
  <c r="T23" i="14"/>
  <c r="U23" i="14" s="1"/>
  <c r="V23" i="14" s="1"/>
  <c r="T15" i="14"/>
  <c r="U15" i="14" s="1"/>
  <c r="V15" i="14" s="1"/>
  <c r="T34" i="14"/>
  <c r="U34" i="14" s="1"/>
  <c r="V34" i="14" s="1"/>
  <c r="T10" i="14"/>
  <c r="U10" i="14" s="1"/>
  <c r="V10" i="14" s="1"/>
  <c r="T40" i="14"/>
  <c r="U40" i="14" s="1"/>
  <c r="V40" i="14" s="1"/>
  <c r="T32" i="14"/>
  <c r="U32" i="14" s="1"/>
  <c r="V32" i="14" s="1"/>
  <c r="T52" i="14"/>
  <c r="U52" i="14" s="1"/>
  <c r="V52" i="14" s="1"/>
  <c r="T30" i="14"/>
  <c r="U30" i="14" s="1"/>
  <c r="V30" i="14" s="1"/>
  <c r="T39" i="14"/>
  <c r="U39" i="14" s="1"/>
  <c r="V39" i="14" s="1"/>
  <c r="T29" i="14"/>
  <c r="U29" i="14" s="1"/>
  <c r="V29" i="14" s="1"/>
  <c r="T13" i="14"/>
  <c r="U13" i="14" s="1"/>
  <c r="V13" i="14" s="1"/>
  <c r="T26" i="14"/>
  <c r="U26" i="14" s="1"/>
  <c r="V26" i="14" s="1"/>
  <c r="R8" i="6"/>
  <c r="S8" i="6" s="1"/>
  <c r="T8" i="6" s="1"/>
  <c r="S10" i="6"/>
  <c r="T10" i="6" s="1"/>
  <c r="T8" i="14"/>
  <c r="U8" i="14" s="1"/>
  <c r="V8" i="14" s="1"/>
  <c r="S11" i="14"/>
  <c r="S15" i="14"/>
  <c r="S19" i="14"/>
  <c r="S23" i="14"/>
  <c r="S27" i="14"/>
  <c r="S13" i="14"/>
  <c r="S17" i="14"/>
  <c r="S21" i="14"/>
  <c r="S25" i="14"/>
  <c r="S29" i="14"/>
  <c r="X8" i="14"/>
  <c r="Y8" i="14" s="1"/>
  <c r="S10" i="14"/>
  <c r="S9" i="14"/>
  <c r="S12" i="14"/>
  <c r="S14" i="14"/>
  <c r="S16" i="14"/>
  <c r="S18" i="14"/>
  <c r="S20" i="14"/>
  <c r="S22" i="14"/>
  <c r="S24" i="14"/>
  <c r="S26" i="14"/>
  <c r="S28" i="14"/>
  <c r="S31" i="14"/>
  <c r="S37" i="14"/>
  <c r="S39" i="14"/>
  <c r="S41" i="14"/>
  <c r="S43" i="14"/>
  <c r="S45" i="14"/>
  <c r="S47" i="14"/>
  <c r="S49" i="14"/>
  <c r="S51" i="14"/>
  <c r="S33" i="14"/>
  <c r="S35" i="14"/>
  <c r="S30" i="14"/>
  <c r="S32" i="14"/>
  <c r="S34" i="14"/>
  <c r="S36" i="14"/>
  <c r="S38" i="14"/>
  <c r="S40" i="14"/>
  <c r="S42" i="14"/>
  <c r="S44" i="14"/>
  <c r="S46" i="14"/>
  <c r="S48" i="14"/>
  <c r="S50" i="14"/>
  <c r="S52" i="14"/>
  <c r="BV9" i="70" l="1"/>
  <c r="BV9" i="74"/>
  <c r="BV9" i="66"/>
  <c r="BV9" i="72"/>
  <c r="BV9" i="67"/>
  <c r="BV9" i="71"/>
  <c r="BV9" i="69"/>
  <c r="BV9" i="68"/>
  <c r="AA9" i="14"/>
  <c r="BV9" i="65"/>
  <c r="BV9" i="73"/>
  <c r="BV9" i="61"/>
  <c r="BV9" i="62"/>
  <c r="BV9" i="58"/>
  <c r="BV9" i="63"/>
  <c r="BV9" i="59"/>
  <c r="BV9" i="64"/>
  <c r="BV9" i="60"/>
  <c r="BV13" i="65"/>
  <c r="BV13" i="71"/>
  <c r="BV13" i="69"/>
  <c r="BV13" i="67"/>
  <c r="BV13" i="70"/>
  <c r="BV13" i="72"/>
  <c r="V13" i="6"/>
  <c r="BV13" i="66"/>
  <c r="BV13" i="73"/>
  <c r="BV13" i="68"/>
  <c r="BV13" i="74"/>
  <c r="BV13" i="63"/>
  <c r="BV13" i="61"/>
  <c r="BV13" i="59"/>
  <c r="AA13" i="14"/>
  <c r="BV13" i="64"/>
  <c r="BV13" i="62"/>
  <c r="BV13" i="60"/>
  <c r="BV13" i="58"/>
  <c r="BV17" i="67"/>
  <c r="BV17" i="71"/>
  <c r="V17" i="6"/>
  <c r="BV17" i="66"/>
  <c r="BV17" i="65"/>
  <c r="BV17" i="70"/>
  <c r="BV17" i="74"/>
  <c r="BV17" i="72"/>
  <c r="BV17" i="73"/>
  <c r="BV17" i="68"/>
  <c r="BV17" i="69"/>
  <c r="BV17" i="63"/>
  <c r="BV17" i="61"/>
  <c r="BV17" i="59"/>
  <c r="AA17" i="14"/>
  <c r="BV17" i="64"/>
  <c r="BV17" i="62"/>
  <c r="BV17" i="60"/>
  <c r="BV17" i="58"/>
  <c r="V21" i="6"/>
  <c r="BV21" i="67"/>
  <c r="BV21" i="65"/>
  <c r="BV21" i="66"/>
  <c r="BV21" i="69"/>
  <c r="BV21" i="70"/>
  <c r="BV21" i="71"/>
  <c r="BV21" i="74"/>
  <c r="BV21" i="72"/>
  <c r="BV21" i="68"/>
  <c r="BV21" i="73"/>
  <c r="AA21" i="14"/>
  <c r="BV21" i="63"/>
  <c r="BV21" i="61"/>
  <c r="BV21" i="59"/>
  <c r="BV21" i="64"/>
  <c r="BV21" i="62"/>
  <c r="BV21" i="60"/>
  <c r="BV21" i="58"/>
  <c r="BV21" i="13"/>
  <c r="BV25" i="74"/>
  <c r="BV25" i="67"/>
  <c r="BV25" i="65"/>
  <c r="BV25" i="69"/>
  <c r="V25" i="6"/>
  <c r="BV25" i="71"/>
  <c r="BV25" i="73"/>
  <c r="BV25" i="70"/>
  <c r="BV25" i="72"/>
  <c r="BV25" i="66"/>
  <c r="BV25" i="68"/>
  <c r="AA25" i="14"/>
  <c r="BV25" i="63"/>
  <c r="BV25" i="61"/>
  <c r="BV25" i="59"/>
  <c r="BV25" i="64"/>
  <c r="BV25" i="62"/>
  <c r="BV25" i="60"/>
  <c r="BV25" i="58"/>
  <c r="BV25" i="13"/>
  <c r="BV29" i="67"/>
  <c r="BV29" i="68"/>
  <c r="V29" i="6"/>
  <c r="BV29" i="65"/>
  <c r="BV29" i="71"/>
  <c r="BV29" i="66"/>
  <c r="BV29" i="70"/>
  <c r="BV29" i="72"/>
  <c r="BV29" i="74"/>
  <c r="BV29" i="69"/>
  <c r="BV29" i="73"/>
  <c r="BV29" i="63"/>
  <c r="BV29" i="61"/>
  <c r="BV29" i="59"/>
  <c r="BV29" i="64"/>
  <c r="BV29" i="62"/>
  <c r="BV29" i="60"/>
  <c r="BV29" i="58"/>
  <c r="BV29" i="13"/>
  <c r="AA29" i="14"/>
  <c r="BV33" i="70"/>
  <c r="BV33" i="67"/>
  <c r="V33" i="6"/>
  <c r="BV33" i="65"/>
  <c r="BV33" i="68"/>
  <c r="BV33" i="66"/>
  <c r="BV33" i="71"/>
  <c r="BV33" i="74"/>
  <c r="BV33" i="72"/>
  <c r="BV33" i="73"/>
  <c r="BV33" i="69"/>
  <c r="BV33" i="63"/>
  <c r="BV33" i="61"/>
  <c r="BV33" i="59"/>
  <c r="BV33" i="64"/>
  <c r="BV33" i="62"/>
  <c r="BV33" i="60"/>
  <c r="BV33" i="58"/>
  <c r="BV33" i="13"/>
  <c r="AA33" i="14"/>
  <c r="BV37" i="71"/>
  <c r="V37" i="6"/>
  <c r="BV37" i="66"/>
  <c r="BV37" i="74"/>
  <c r="BV37" i="65"/>
  <c r="BV37" i="68"/>
  <c r="BV37" i="69"/>
  <c r="BV37" i="70"/>
  <c r="BV37" i="73"/>
  <c r="BV37" i="67"/>
  <c r="BV37" i="72"/>
  <c r="BV37" i="63"/>
  <c r="BV37" i="61"/>
  <c r="BV37" i="59"/>
  <c r="BV37" i="64"/>
  <c r="BV37" i="62"/>
  <c r="BV37" i="60"/>
  <c r="BV37" i="58"/>
  <c r="BV37" i="13"/>
  <c r="AA37" i="14"/>
  <c r="BV41" i="65"/>
  <c r="BV41" i="66"/>
  <c r="BV41" i="70"/>
  <c r="BV41" i="67"/>
  <c r="BV41" i="68"/>
  <c r="BV41" i="71"/>
  <c r="BV41" i="69"/>
  <c r="BV41" i="72"/>
  <c r="BV41" i="73"/>
  <c r="BV41" i="74"/>
  <c r="V41" i="6"/>
  <c r="BV41" i="63"/>
  <c r="BV41" i="61"/>
  <c r="BV41" i="59"/>
  <c r="BV41" i="64"/>
  <c r="BV41" i="62"/>
  <c r="BV41" i="60"/>
  <c r="BV41" i="58"/>
  <c r="BV41" i="13"/>
  <c r="AA41" i="14"/>
  <c r="BV45" i="69"/>
  <c r="BV45" i="65"/>
  <c r="V45" i="6"/>
  <c r="BV45" i="68"/>
  <c r="BV45" i="72"/>
  <c r="BV45" i="73"/>
  <c r="BV45" i="66"/>
  <c r="BV45" i="67"/>
  <c r="BV45" i="70"/>
  <c r="BV45" i="71"/>
  <c r="BV45" i="74"/>
  <c r="AA45" i="14"/>
  <c r="BV45" i="63"/>
  <c r="BV45" i="61"/>
  <c r="BV45" i="59"/>
  <c r="BV45" i="64"/>
  <c r="BV45" i="62"/>
  <c r="BV45" i="60"/>
  <c r="BV45" i="58"/>
  <c r="BV45" i="13"/>
  <c r="BV49" i="66"/>
  <c r="BV49" i="65"/>
  <c r="BV49" i="71"/>
  <c r="V49" i="6"/>
  <c r="BV49" i="69"/>
  <c r="BV49" i="72"/>
  <c r="BV49" i="67"/>
  <c r="BV49" i="68"/>
  <c r="BV49" i="74"/>
  <c r="BV49" i="73"/>
  <c r="BV49" i="70"/>
  <c r="BV49" i="63"/>
  <c r="BV49" i="61"/>
  <c r="BV49" i="59"/>
  <c r="AA49" i="14"/>
  <c r="BV49" i="64"/>
  <c r="BV49" i="62"/>
  <c r="BV49" i="60"/>
  <c r="BV49" i="58"/>
  <c r="BV49" i="13"/>
  <c r="BV10" i="72"/>
  <c r="BV10" i="65"/>
  <c r="BV10" i="66"/>
  <c r="BV10" i="74"/>
  <c r="BV10" i="71"/>
  <c r="BV10" i="68"/>
  <c r="BV10" i="67"/>
  <c r="AA10" i="14"/>
  <c r="BV10" i="73"/>
  <c r="BV10" i="70"/>
  <c r="BV10" i="69"/>
  <c r="BV10" i="63"/>
  <c r="BV10" i="59"/>
  <c r="BV10" i="60"/>
  <c r="BV10" i="64"/>
  <c r="BV10" i="61"/>
  <c r="BV10" i="62"/>
  <c r="BV10" i="58"/>
  <c r="BV14" i="65"/>
  <c r="BV14" i="69"/>
  <c r="V14" i="6"/>
  <c r="BV14" i="68"/>
  <c r="BV14" i="71"/>
  <c r="BV14" i="72"/>
  <c r="BV14" i="73"/>
  <c r="BV14" i="67"/>
  <c r="BV14" i="66"/>
  <c r="BV14" i="70"/>
  <c r="BV14" i="74"/>
  <c r="BV14" i="64"/>
  <c r="BV14" i="62"/>
  <c r="BV14" i="60"/>
  <c r="BV14" i="58"/>
  <c r="BV14" i="63"/>
  <c r="BV14" i="61"/>
  <c r="BV14" i="59"/>
  <c r="AA14" i="14"/>
  <c r="V18" i="6"/>
  <c r="BV18" i="65"/>
  <c r="BV18" i="66"/>
  <c r="BV18" i="70"/>
  <c r="BV18" i="68"/>
  <c r="BV18" i="72"/>
  <c r="BV18" i="73"/>
  <c r="BV18" i="74"/>
  <c r="BV18" i="69"/>
  <c r="BV18" i="71"/>
  <c r="BV18" i="67"/>
  <c r="BV18" i="64"/>
  <c r="BV18" i="62"/>
  <c r="BV18" i="60"/>
  <c r="BV18" i="58"/>
  <c r="AA18" i="14"/>
  <c r="BV18" i="63"/>
  <c r="BV18" i="61"/>
  <c r="BV18" i="59"/>
  <c r="BV22" i="67"/>
  <c r="BV22" i="73"/>
  <c r="BV22" i="66"/>
  <c r="V22" i="6"/>
  <c r="BV22" i="65"/>
  <c r="BV22" i="71"/>
  <c r="BV22" i="74"/>
  <c r="BV22" i="68"/>
  <c r="BV22" i="70"/>
  <c r="BV22" i="72"/>
  <c r="BV22" i="69"/>
  <c r="BV22" i="64"/>
  <c r="BV22" i="62"/>
  <c r="BV22" i="60"/>
  <c r="BV22" i="58"/>
  <c r="AA22" i="14"/>
  <c r="BV22" i="13"/>
  <c r="BV22" i="63"/>
  <c r="BV22" i="61"/>
  <c r="BV22" i="59"/>
  <c r="V26" i="6"/>
  <c r="BV26" i="69"/>
  <c r="BV26" i="70"/>
  <c r="BV26" i="72"/>
  <c r="BV26" i="65"/>
  <c r="BV26" i="71"/>
  <c r="BV26" i="66"/>
  <c r="BV26" i="68"/>
  <c r="BV26" i="67"/>
  <c r="BV26" i="73"/>
  <c r="BV26" i="74"/>
  <c r="BV26" i="64"/>
  <c r="BV26" i="62"/>
  <c r="BV26" i="60"/>
  <c r="BV26" i="58"/>
  <c r="BV26" i="13"/>
  <c r="BV26" i="63"/>
  <c r="BV26" i="61"/>
  <c r="BV26" i="59"/>
  <c r="AA26" i="14"/>
  <c r="BV30" i="68"/>
  <c r="BV30" i="72"/>
  <c r="BV30" i="67"/>
  <c r="BV30" i="65"/>
  <c r="BV30" i="69"/>
  <c r="BV30" i="66"/>
  <c r="V30" i="6"/>
  <c r="BV30" i="70"/>
  <c r="BV30" i="73"/>
  <c r="BV30" i="71"/>
  <c r="BV30" i="74"/>
  <c r="BV30" i="64"/>
  <c r="BV30" i="62"/>
  <c r="BV30" i="60"/>
  <c r="BV30" i="58"/>
  <c r="BV30" i="13"/>
  <c r="BV30" i="63"/>
  <c r="BV30" i="61"/>
  <c r="BV30" i="59"/>
  <c r="AA30" i="14"/>
  <c r="BV34" i="67"/>
  <c r="BV34" i="69"/>
  <c r="BV34" i="71"/>
  <c r="BV34" i="65"/>
  <c r="V34" i="6"/>
  <c r="BV34" i="68"/>
  <c r="BV34" i="70"/>
  <c r="BV34" i="66"/>
  <c r="BV34" i="72"/>
  <c r="BV34" i="73"/>
  <c r="BV34" i="74"/>
  <c r="BV34" i="64"/>
  <c r="BV34" i="62"/>
  <c r="BV34" i="60"/>
  <c r="BV34" i="58"/>
  <c r="BV34" i="13"/>
  <c r="BV34" i="63"/>
  <c r="BV34" i="61"/>
  <c r="BV34" i="59"/>
  <c r="AA34" i="14"/>
  <c r="BV38" i="66"/>
  <c r="BV38" i="70"/>
  <c r="BV38" i="72"/>
  <c r="V38" i="6"/>
  <c r="BV38" i="68"/>
  <c r="BV38" i="69"/>
  <c r="BV38" i="74"/>
  <c r="BV38" i="67"/>
  <c r="BV38" i="71"/>
  <c r="BV38" i="65"/>
  <c r="BV38" i="73"/>
  <c r="AA38" i="14"/>
  <c r="BV38" i="64"/>
  <c r="BV38" i="62"/>
  <c r="BV38" i="60"/>
  <c r="BV38" i="58"/>
  <c r="BV38" i="13"/>
  <c r="BV38" i="63"/>
  <c r="BV38" i="61"/>
  <c r="BV38" i="59"/>
  <c r="BV42" i="65"/>
  <c r="BV42" i="66"/>
  <c r="BV42" i="70"/>
  <c r="BV42" i="67"/>
  <c r="BV42" i="72"/>
  <c r="BV42" i="68"/>
  <c r="BV42" i="71"/>
  <c r="BV42" i="73"/>
  <c r="BV42" i="74"/>
  <c r="BV42" i="69"/>
  <c r="V42" i="6"/>
  <c r="AA42" i="14"/>
  <c r="BV42" i="64"/>
  <c r="BV42" i="62"/>
  <c r="BV42" i="60"/>
  <c r="BV42" i="58"/>
  <c r="BV42" i="13"/>
  <c r="BV42" i="63"/>
  <c r="BV42" i="61"/>
  <c r="BV42" i="59"/>
  <c r="BV46" i="68"/>
  <c r="BV46" i="67"/>
  <c r="BV46" i="71"/>
  <c r="BV46" i="65"/>
  <c r="V46" i="6"/>
  <c r="BV46" i="66"/>
  <c r="BV46" i="69"/>
  <c r="BV46" i="70"/>
  <c r="BV46" i="74"/>
  <c r="BV46" i="73"/>
  <c r="BV46" i="72"/>
  <c r="AA46" i="14"/>
  <c r="BV46" i="64"/>
  <c r="BV46" i="62"/>
  <c r="BV46" i="60"/>
  <c r="BV46" i="58"/>
  <c r="BV46" i="13"/>
  <c r="BV46" i="63"/>
  <c r="BV46" i="61"/>
  <c r="BV46" i="59"/>
  <c r="BV50" i="65"/>
  <c r="BV50" i="71"/>
  <c r="V50" i="6"/>
  <c r="BV50" i="67"/>
  <c r="BV50" i="66"/>
  <c r="BV50" i="70"/>
  <c r="BV50" i="73"/>
  <c r="BV50" i="68"/>
  <c r="BV50" i="69"/>
  <c r="BV50" i="74"/>
  <c r="BV50" i="72"/>
  <c r="BV50" i="64"/>
  <c r="BV50" i="62"/>
  <c r="BV50" i="60"/>
  <c r="BV50" i="58"/>
  <c r="AA50" i="14"/>
  <c r="BV50" i="13"/>
  <c r="BV50" i="63"/>
  <c r="BV50" i="61"/>
  <c r="BV50" i="59"/>
  <c r="BV15" i="67"/>
  <c r="BV15" i="65"/>
  <c r="V15" i="6"/>
  <c r="BV15" i="66"/>
  <c r="BV15" i="72"/>
  <c r="BV15" i="69"/>
  <c r="BV15" i="74"/>
  <c r="BV15" i="68"/>
  <c r="BV15" i="71"/>
  <c r="BV15" i="70"/>
  <c r="BV15" i="73"/>
  <c r="AA15" i="14"/>
  <c r="BV15" i="63"/>
  <c r="BV15" i="61"/>
  <c r="BV15" i="59"/>
  <c r="BV15" i="64"/>
  <c r="BV15" i="62"/>
  <c r="BV15" i="60"/>
  <c r="BV15" i="58"/>
  <c r="BV19" i="71"/>
  <c r="BV19" i="65"/>
  <c r="BV19" i="70"/>
  <c r="BV19" i="72"/>
  <c r="V19" i="6"/>
  <c r="BV19" i="67"/>
  <c r="BV19" i="66"/>
  <c r="BV19" i="68"/>
  <c r="BV19" i="74"/>
  <c r="BV19" i="69"/>
  <c r="BV19" i="73"/>
  <c r="AA19" i="14"/>
  <c r="BV19" i="63"/>
  <c r="BV19" i="61"/>
  <c r="BV19" i="59"/>
  <c r="BV19" i="13"/>
  <c r="BV19" i="64"/>
  <c r="BV19" i="62"/>
  <c r="BV19" i="60"/>
  <c r="BV19" i="58"/>
  <c r="V23" i="6"/>
  <c r="BV23" i="65"/>
  <c r="BV23" i="66"/>
  <c r="BV23" i="69"/>
  <c r="BV23" i="73"/>
  <c r="BV23" i="67"/>
  <c r="BV23" i="68"/>
  <c r="BV23" i="74"/>
  <c r="BV23" i="71"/>
  <c r="BV23" i="70"/>
  <c r="BV23" i="72"/>
  <c r="BV23" i="63"/>
  <c r="BV23" i="61"/>
  <c r="BV23" i="59"/>
  <c r="BV23" i="13"/>
  <c r="BV23" i="64"/>
  <c r="BV23" i="62"/>
  <c r="BV23" i="60"/>
  <c r="BV23" i="58"/>
  <c r="AA23" i="14"/>
  <c r="V27" i="6"/>
  <c r="BV27" i="66"/>
  <c r="BV27" i="70"/>
  <c r="BV27" i="71"/>
  <c r="BV27" i="65"/>
  <c r="BV27" i="74"/>
  <c r="BV27" i="67"/>
  <c r="BV27" i="72"/>
  <c r="BV27" i="69"/>
  <c r="BV27" i="73"/>
  <c r="BV27" i="68"/>
  <c r="BV27" i="63"/>
  <c r="BV27" i="61"/>
  <c r="BV27" i="59"/>
  <c r="BV27" i="13"/>
  <c r="AA27" i="14"/>
  <c r="BV27" i="64"/>
  <c r="BV27" i="62"/>
  <c r="BV27" i="60"/>
  <c r="BV27" i="58"/>
  <c r="BV31" i="66"/>
  <c r="BV31" i="67"/>
  <c r="BV31" i="65"/>
  <c r="BV31" i="70"/>
  <c r="BV31" i="73"/>
  <c r="BV31" i="71"/>
  <c r="BV31" i="72"/>
  <c r="BV31" i="74"/>
  <c r="V31" i="6"/>
  <c r="BV31" i="68"/>
  <c r="BV31" i="69"/>
  <c r="AA31" i="14"/>
  <c r="BV31" i="63"/>
  <c r="BV31" i="61"/>
  <c r="BV31" i="59"/>
  <c r="BV31" i="13"/>
  <c r="BV31" i="64"/>
  <c r="BV31" i="62"/>
  <c r="BV31" i="60"/>
  <c r="BV31" i="58"/>
  <c r="BV35" i="71"/>
  <c r="BV35" i="69"/>
  <c r="V35" i="6"/>
  <c r="BV35" i="68"/>
  <c r="BV35" i="67"/>
  <c r="BV35" i="72"/>
  <c r="BV35" i="65"/>
  <c r="BV35" i="74"/>
  <c r="BV35" i="73"/>
  <c r="BV35" i="66"/>
  <c r="BV35" i="70"/>
  <c r="BV35" i="63"/>
  <c r="BV35" i="61"/>
  <c r="BV35" i="59"/>
  <c r="BV35" i="13"/>
  <c r="AA35" i="14"/>
  <c r="BV35" i="64"/>
  <c r="BV35" i="62"/>
  <c r="BV35" i="60"/>
  <c r="BV35" i="58"/>
  <c r="BV39" i="66"/>
  <c r="BV39" i="68"/>
  <c r="BV39" i="72"/>
  <c r="BV39" i="67"/>
  <c r="BV39" i="73"/>
  <c r="V39" i="6"/>
  <c r="BV39" i="71"/>
  <c r="BV39" i="74"/>
  <c r="BV39" i="65"/>
  <c r="BV39" i="69"/>
  <c r="BV39" i="70"/>
  <c r="BV39" i="63"/>
  <c r="BV39" i="61"/>
  <c r="BV39" i="59"/>
  <c r="BV39" i="13"/>
  <c r="AA39" i="14"/>
  <c r="BV39" i="64"/>
  <c r="BV39" i="62"/>
  <c r="BV39" i="60"/>
  <c r="BV39" i="58"/>
  <c r="V43" i="6"/>
  <c r="BV43" i="68"/>
  <c r="BV43" i="67"/>
  <c r="BV43" i="69"/>
  <c r="BV43" i="65"/>
  <c r="BV43" i="66"/>
  <c r="BV43" i="70"/>
  <c r="BV43" i="71"/>
  <c r="BV43" i="72"/>
  <c r="BV43" i="73"/>
  <c r="BV43" i="74"/>
  <c r="BV43" i="63"/>
  <c r="BV43" i="61"/>
  <c r="BV43" i="59"/>
  <c r="BV43" i="13"/>
  <c r="BV43" i="64"/>
  <c r="BV43" i="62"/>
  <c r="BV43" i="60"/>
  <c r="BV43" i="58"/>
  <c r="AA43" i="14"/>
  <c r="V47" i="6"/>
  <c r="BV47" i="65"/>
  <c r="BV47" i="67"/>
  <c r="BV47" i="72"/>
  <c r="BV47" i="73"/>
  <c r="BV47" i="70"/>
  <c r="BV47" i="66"/>
  <c r="BV47" i="68"/>
  <c r="BV47" i="71"/>
  <c r="BV47" i="69"/>
  <c r="BV47" i="74"/>
  <c r="BV47" i="63"/>
  <c r="BV47" i="61"/>
  <c r="BV47" i="59"/>
  <c r="BV47" i="13"/>
  <c r="AA47" i="14"/>
  <c r="BV47" i="64"/>
  <c r="BV47" i="62"/>
  <c r="BV47" i="60"/>
  <c r="BV47" i="58"/>
  <c r="BV51" i="65"/>
  <c r="BV51" i="69"/>
  <c r="BV51" i="68"/>
  <c r="BV51" i="71"/>
  <c r="BV51" i="67"/>
  <c r="BV51" i="73"/>
  <c r="BV51" i="74"/>
  <c r="BV51" i="66"/>
  <c r="BV51" i="70"/>
  <c r="V51" i="6"/>
  <c r="BV51" i="72"/>
  <c r="AA51" i="14"/>
  <c r="BV51" i="63"/>
  <c r="BV51" i="61"/>
  <c r="BV51" i="59"/>
  <c r="BV51" i="13"/>
  <c r="BV51" i="64"/>
  <c r="BV51" i="62"/>
  <c r="BV51" i="60"/>
  <c r="BV51" i="58"/>
  <c r="BV8" i="68"/>
  <c r="BV8" i="72"/>
  <c r="BV8" i="65"/>
  <c r="AA8" i="14"/>
  <c r="BV8" i="66"/>
  <c r="BV8" i="71"/>
  <c r="BV8" i="67"/>
  <c r="BV8" i="73"/>
  <c r="BV8" i="69"/>
  <c r="BV8" i="70"/>
  <c r="BV8" i="74"/>
  <c r="BV8" i="63"/>
  <c r="BV8" i="59"/>
  <c r="BV8" i="64"/>
  <c r="BV8" i="60"/>
  <c r="BV8" i="58"/>
  <c r="BV8" i="61"/>
  <c r="BV8" i="62"/>
  <c r="BV12" i="72"/>
  <c r="BV12" i="67"/>
  <c r="V12" i="6"/>
  <c r="BV12" i="68"/>
  <c r="BV12" i="66"/>
  <c r="BV12" i="69"/>
  <c r="BV12" i="74"/>
  <c r="BV12" i="65"/>
  <c r="BV12" i="70"/>
  <c r="BV12" i="73"/>
  <c r="BV12" i="71"/>
  <c r="BV12" i="64"/>
  <c r="BV12" i="62"/>
  <c r="BV12" i="60"/>
  <c r="BV12" i="58"/>
  <c r="BV12" i="63"/>
  <c r="BV12" i="61"/>
  <c r="BV12" i="59"/>
  <c r="AA12" i="14"/>
  <c r="BV16" i="70"/>
  <c r="BV16" i="73"/>
  <c r="BV16" i="65"/>
  <c r="V16" i="6"/>
  <c r="BV16" i="68"/>
  <c r="BV16" i="66"/>
  <c r="BV16" i="67"/>
  <c r="BV16" i="72"/>
  <c r="BV16" i="74"/>
  <c r="BV16" i="69"/>
  <c r="BV16" i="71"/>
  <c r="BV16" i="64"/>
  <c r="BV16" i="62"/>
  <c r="BV16" i="60"/>
  <c r="BV16" i="58"/>
  <c r="AA16" i="14"/>
  <c r="BV16" i="63"/>
  <c r="BV16" i="61"/>
  <c r="BV16" i="59"/>
  <c r="BV20" i="66"/>
  <c r="BV20" i="74"/>
  <c r="V20" i="6"/>
  <c r="BV20" i="67"/>
  <c r="BV20" i="65"/>
  <c r="BV20" i="69"/>
  <c r="BV20" i="68"/>
  <c r="BV20" i="71"/>
  <c r="BV20" i="73"/>
  <c r="BV20" i="70"/>
  <c r="BV20" i="72"/>
  <c r="BV20" i="13"/>
  <c r="AA20" i="14"/>
  <c r="BV20" i="64"/>
  <c r="BV20" i="62"/>
  <c r="BV20" i="60"/>
  <c r="BV20" i="58"/>
  <c r="BV20" i="63"/>
  <c r="BV20" i="61"/>
  <c r="BV20" i="59"/>
  <c r="BV24" i="68"/>
  <c r="V24" i="6"/>
  <c r="BV24" i="66"/>
  <c r="BV24" i="65"/>
  <c r="BV24" i="70"/>
  <c r="BV24" i="71"/>
  <c r="BV24" i="69"/>
  <c r="BV24" i="67"/>
  <c r="BV24" i="72"/>
  <c r="BV24" i="73"/>
  <c r="BV24" i="74"/>
  <c r="BV24" i="13"/>
  <c r="BV24" i="64"/>
  <c r="BV24" i="62"/>
  <c r="BV24" i="60"/>
  <c r="BV24" i="58"/>
  <c r="BV24" i="63"/>
  <c r="BV24" i="61"/>
  <c r="BV24" i="59"/>
  <c r="AA24" i="14"/>
  <c r="BV28" i="69"/>
  <c r="BV28" i="66"/>
  <c r="BV28" i="72"/>
  <c r="BV28" i="67"/>
  <c r="BV28" i="68"/>
  <c r="V28" i="6"/>
  <c r="BV28" i="65"/>
  <c r="BV28" i="73"/>
  <c r="BV28" i="71"/>
  <c r="BV28" i="70"/>
  <c r="BV28" i="74"/>
  <c r="BV28" i="13"/>
  <c r="AA28" i="14"/>
  <c r="BV28" i="64"/>
  <c r="BV28" i="62"/>
  <c r="BV28" i="60"/>
  <c r="BV28" i="58"/>
  <c r="BV28" i="63"/>
  <c r="BV28" i="61"/>
  <c r="BV28" i="59"/>
  <c r="V32" i="6"/>
  <c r="BV32" i="65"/>
  <c r="BV32" i="74"/>
  <c r="BV32" i="67"/>
  <c r="BV32" i="68"/>
  <c r="BV32" i="71"/>
  <c r="BV32" i="66"/>
  <c r="BV32" i="69"/>
  <c r="BV32" i="70"/>
  <c r="BV32" i="73"/>
  <c r="BV32" i="72"/>
  <c r="BV32" i="13"/>
  <c r="AA32" i="14"/>
  <c r="BV32" i="64"/>
  <c r="BV32" i="62"/>
  <c r="BV32" i="60"/>
  <c r="BV32" i="58"/>
  <c r="BV32" i="63"/>
  <c r="BV32" i="61"/>
  <c r="BV32" i="59"/>
  <c r="BV36" i="68"/>
  <c r="BV36" i="67"/>
  <c r="BV36" i="66"/>
  <c r="V36" i="6"/>
  <c r="BV36" i="65"/>
  <c r="BV36" i="73"/>
  <c r="BV36" i="70"/>
  <c r="BV36" i="74"/>
  <c r="BV36" i="72"/>
  <c r="BV36" i="69"/>
  <c r="BV36" i="71"/>
  <c r="BV36" i="13"/>
  <c r="BV36" i="64"/>
  <c r="BV36" i="62"/>
  <c r="BV36" i="60"/>
  <c r="BV36" i="58"/>
  <c r="AA36" i="14"/>
  <c r="BV36" i="63"/>
  <c r="BV36" i="61"/>
  <c r="BV36" i="59"/>
  <c r="BV40" i="65"/>
  <c r="BV40" i="69"/>
  <c r="BV40" i="66"/>
  <c r="V40" i="6"/>
  <c r="BV40" i="71"/>
  <c r="BV40" i="70"/>
  <c r="BV40" i="74"/>
  <c r="BV40" i="73"/>
  <c r="BV40" i="72"/>
  <c r="BV40" i="68"/>
  <c r="BV40" i="67"/>
  <c r="BV40" i="13"/>
  <c r="BV40" i="64"/>
  <c r="BV40" i="62"/>
  <c r="BV40" i="60"/>
  <c r="BV40" i="58"/>
  <c r="BV40" i="63"/>
  <c r="BV40" i="61"/>
  <c r="BV40" i="59"/>
  <c r="AA40" i="14"/>
  <c r="BV44" i="66"/>
  <c r="BV44" i="67"/>
  <c r="BV44" i="69"/>
  <c r="BV44" i="65"/>
  <c r="BV44" i="73"/>
  <c r="BV44" i="70"/>
  <c r="V44" i="6"/>
  <c r="BV44" i="68"/>
  <c r="BV44" i="71"/>
  <c r="BV44" i="72"/>
  <c r="BV44" i="74"/>
  <c r="BV44" i="13"/>
  <c r="BV44" i="64"/>
  <c r="BV44" i="62"/>
  <c r="BV44" i="60"/>
  <c r="BV44" i="58"/>
  <c r="BV44" i="63"/>
  <c r="BV44" i="61"/>
  <c r="BV44" i="59"/>
  <c r="AA44" i="14"/>
  <c r="BV48" i="68"/>
  <c r="BV48" i="72"/>
  <c r="BV48" i="73"/>
  <c r="BV48" i="66"/>
  <c r="BV48" i="70"/>
  <c r="V48" i="6"/>
  <c r="BV48" i="67"/>
  <c r="BV48" i="71"/>
  <c r="BV48" i="65"/>
  <c r="BV48" i="69"/>
  <c r="BV48" i="74"/>
  <c r="BV48" i="13"/>
  <c r="BV48" i="64"/>
  <c r="BV48" i="62"/>
  <c r="BV48" i="60"/>
  <c r="BV48" i="58"/>
  <c r="BV48" i="63"/>
  <c r="BV48" i="61"/>
  <c r="BV48" i="59"/>
  <c r="AA48" i="14"/>
  <c r="BV52" i="67"/>
  <c r="BV52" i="68"/>
  <c r="V52" i="6"/>
  <c r="BV52" i="71"/>
  <c r="BV52" i="66"/>
  <c r="BV52" i="69"/>
  <c r="BV52" i="70"/>
  <c r="BV52" i="73"/>
  <c r="BV52" i="65"/>
  <c r="BV52" i="72"/>
  <c r="BV52" i="74"/>
  <c r="BV52" i="13"/>
  <c r="AA52" i="14"/>
  <c r="BV52" i="64"/>
  <c r="BV52" i="62"/>
  <c r="BV52" i="60"/>
  <c r="BV52" i="58"/>
  <c r="BV52" i="63"/>
  <c r="BV52" i="61"/>
  <c r="BV52" i="59"/>
  <c r="AA11" i="14"/>
  <c r="BV11" i="72"/>
  <c r="BV11" i="66"/>
  <c r="BV11" i="71"/>
  <c r="BV11" i="74"/>
  <c r="BV11" i="73"/>
  <c r="BV11" i="70"/>
  <c r="BV11" i="67"/>
  <c r="BV11" i="69"/>
  <c r="BV11" i="68"/>
  <c r="BV11" i="65"/>
  <c r="BV11" i="64"/>
  <c r="BV11" i="63"/>
  <c r="BV11" i="62"/>
  <c r="BV11" i="61"/>
  <c r="BV11" i="60"/>
  <c r="BV11" i="59"/>
  <c r="BV11" i="58"/>
  <c r="BS11" i="13"/>
  <c r="BS9" i="13"/>
  <c r="V10" i="6"/>
  <c r="AU10" i="55"/>
  <c r="V11" i="6"/>
  <c r="AU11" i="55"/>
  <c r="V9" i="6"/>
  <c r="AU9" i="55"/>
  <c r="H36" i="3"/>
  <c r="E36" i="3"/>
  <c r="G36" i="3"/>
  <c r="AU8" i="55"/>
  <c r="F36" i="3"/>
  <c r="V8" i="6"/>
  <c r="J36" i="3" l="1"/>
  <c r="BQ7" i="13" l="1"/>
  <c r="BR7" i="13"/>
  <c r="BS7" i="13" l="1"/>
  <c r="BT10" i="13"/>
  <c r="E10" i="55" s="1"/>
  <c r="AX10" i="55" s="1"/>
  <c r="BT11" i="13"/>
  <c r="E11" i="55" s="1"/>
  <c r="AX11" i="55" s="1"/>
  <c r="BT9" i="13"/>
  <c r="E9" i="55" s="1"/>
  <c r="AX9" i="55" s="1"/>
  <c r="BT14" i="13" l="1"/>
  <c r="BT16" i="13"/>
  <c r="BT12" i="13"/>
  <c r="BT15" i="13"/>
  <c r="BT18" i="13"/>
  <c r="BT13" i="13"/>
  <c r="BT17" i="13"/>
  <c r="BU11" i="13"/>
  <c r="F11" i="55" s="1"/>
  <c r="BU10" i="13"/>
  <c r="BU9" i="13"/>
  <c r="F9" i="55" s="1"/>
  <c r="E15" i="55" l="1"/>
  <c r="AX15" i="55" s="1"/>
  <c r="BU15" i="13"/>
  <c r="E17" i="55"/>
  <c r="AX17" i="55" s="1"/>
  <c r="BU17" i="13"/>
  <c r="E12" i="55"/>
  <c r="AX12" i="55" s="1"/>
  <c r="BU12" i="13"/>
  <c r="E16" i="55"/>
  <c r="AX16" i="55" s="1"/>
  <c r="BU16" i="13"/>
  <c r="E13" i="55"/>
  <c r="AX13" i="55" s="1"/>
  <c r="BU13" i="13"/>
  <c r="E18" i="55"/>
  <c r="AX18" i="55" s="1"/>
  <c r="BU18" i="13"/>
  <c r="E14" i="55"/>
  <c r="AX14" i="55" s="1"/>
  <c r="BU14" i="13"/>
  <c r="F10" i="55"/>
  <c r="BV10" i="13"/>
  <c r="BV11" i="13"/>
  <c r="BV9" i="13"/>
  <c r="BR8" i="13"/>
  <c r="BS8" i="13" s="1"/>
  <c r="BT8" i="13" s="1"/>
  <c r="E8" i="55" s="1"/>
  <c r="AX8" i="55" s="1"/>
  <c r="AW8" i="55" l="1"/>
  <c r="AW9" i="55"/>
  <c r="AW11" i="55"/>
  <c r="AW10" i="55"/>
  <c r="AW18" i="55"/>
  <c r="AW16" i="55"/>
  <c r="AW17" i="55"/>
  <c r="AW14" i="55"/>
  <c r="AW13" i="55"/>
  <c r="AW12" i="55"/>
  <c r="AW15" i="55"/>
  <c r="F18" i="55"/>
  <c r="BV18" i="13"/>
  <c r="F16" i="55"/>
  <c r="BV16" i="13"/>
  <c r="F17" i="55"/>
  <c r="BV17" i="13"/>
  <c r="F14" i="55"/>
  <c r="BV14" i="13"/>
  <c r="F13" i="55"/>
  <c r="BV13" i="13"/>
  <c r="F12" i="55"/>
  <c r="BV12" i="13"/>
  <c r="F15" i="55"/>
  <c r="BV15" i="13"/>
  <c r="BU8" i="13"/>
  <c r="G18" i="3" l="1"/>
  <c r="G14" i="3"/>
  <c r="G17" i="3"/>
  <c r="G13" i="3"/>
  <c r="G15" i="3"/>
  <c r="G16" i="3"/>
  <c r="F8" i="55"/>
  <c r="G19" i="3"/>
  <c r="P12" i="3"/>
  <c r="P33" i="3" s="1"/>
  <c r="H12" i="3"/>
  <c r="H33" i="3" s="1"/>
  <c r="O12" i="3"/>
  <c r="O33" i="3" s="1"/>
  <c r="J12" i="3"/>
  <c r="J33" i="3" s="1"/>
  <c r="Q12" i="3"/>
  <c r="Q33" i="3" s="1"/>
  <c r="N12" i="3"/>
  <c r="N33" i="3" s="1"/>
  <c r="L12" i="3"/>
  <c r="L33" i="3" s="1"/>
  <c r="K12" i="3"/>
  <c r="K33" i="3" s="1"/>
  <c r="BV8" i="13"/>
  <c r="I12" i="3"/>
  <c r="I33" i="3" s="1"/>
  <c r="M12" i="3"/>
  <c r="M33" i="3" s="1"/>
  <c r="G12" i="3" l="1"/>
</calcChain>
</file>

<file path=xl/comments1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10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11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12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13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14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15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16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17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18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4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5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6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7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8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comments9.xml><?xml version="1.0" encoding="utf-8"?>
<comments xmlns="http://schemas.openxmlformats.org/spreadsheetml/2006/main">
  <authors>
    <author>Windows User</author>
  </authors>
  <commentList>
    <comment ref="BK7" authorId="0" shapeId="0">
      <text>
        <r>
          <rPr>
            <sz val="9"/>
            <color indexed="81"/>
            <rFont val="Tahoma"/>
            <family val="2"/>
          </rPr>
          <t>กรอกคะแนนเต็มของแบบทดสอบโรงเรียน</t>
        </r>
      </text>
    </comment>
    <comment ref="BL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คำนวณสัดส่วนร้อยละของข้อสอบโรงเรียนกับคะแนนรวม "BO7</t>
        </r>
        <r>
          <rPr>
            <b/>
            <sz val="9"/>
            <color indexed="81"/>
            <rFont val="Tahoma"/>
            <family val="2"/>
          </rPr>
          <t>"</t>
        </r>
      </text>
    </comment>
    <comment ref="BM7" authorId="0" shapeId="0">
      <text>
        <r>
          <rPr>
            <sz val="9"/>
            <color indexed="81"/>
            <rFont val="Tahoma"/>
            <family val="2"/>
          </rPr>
          <t xml:space="preserve">กรอกคะแนนเต็มของแบบทดสอบกลาง
</t>
        </r>
      </text>
    </comment>
    <comment ref="BN7" authorId="0" shapeId="0">
      <text>
        <r>
          <rPr>
            <sz val="9"/>
            <color indexed="81"/>
            <rFont val="Tahoma"/>
            <family val="2"/>
          </rPr>
          <t>คำนวณสัดส่วนร้อยละของข้อสอบกลางกับคะแนนรวม
"BO7"</t>
        </r>
      </text>
    </comment>
    <comment ref="BO7" authorId="0" shapeId="0">
      <text>
        <r>
          <rPr>
            <sz val="9"/>
            <color indexed="81"/>
            <rFont val="Tahoma"/>
            <family val="2"/>
          </rPr>
          <t>กรอกคะแนนปลายภาคเรียนที่ 2</t>
        </r>
      </text>
    </comment>
  </commentList>
</comments>
</file>

<file path=xl/sharedStrings.xml><?xml version="1.0" encoding="utf-8"?>
<sst xmlns="http://schemas.openxmlformats.org/spreadsheetml/2006/main" count="1530" uniqueCount="388">
  <si>
    <t>โรงเรียน</t>
  </si>
  <si>
    <t>ข้อมูลพื้นฐานสถานศึกษา</t>
  </si>
  <si>
    <t>สังกัด/เขตพื้นที่</t>
  </si>
  <si>
    <t>ข้อมูลรายวิชา</t>
  </si>
  <si>
    <t>ชื่อวิชา</t>
  </si>
  <si>
    <t>ข้อมูลชั้นเรียน</t>
  </si>
  <si>
    <t>หัวหน้าฝ่ายวิชาการ</t>
  </si>
  <si>
    <t>ห้อง</t>
  </si>
  <si>
    <t>ปีการศึกษา</t>
  </si>
  <si>
    <t>หัวหน้างานวัดผล</t>
  </si>
  <si>
    <t>ผู้อำนวยการ</t>
  </si>
  <si>
    <t>รหัสวิชา</t>
  </si>
  <si>
    <t>กลุ่มสาระการเรียนรู้</t>
  </si>
  <si>
    <t>ระดับชั้น</t>
  </si>
  <si>
    <t>ครูประจำชั้น</t>
  </si>
  <si>
    <t>ตำแหน่ง</t>
  </si>
  <si>
    <t>เกณฑ์การประเมินผลการเรียน</t>
  </si>
  <si>
    <t>ช่วงคะแนน</t>
  </si>
  <si>
    <t>ความหมาย</t>
  </si>
  <si>
    <t>เกณฑ์การประเมินคุณลักษณะอันพึงประสงค์</t>
  </si>
  <si>
    <t>-</t>
  </si>
  <si>
    <t>เกณฑ์การประเมินอ่าน คิดวิเคราะห์ และเขียนฯ</t>
  </si>
  <si>
    <t>จ</t>
  </si>
  <si>
    <t>ระดับผลการประเมิน</t>
  </si>
  <si>
    <t>ต่ำกว่าเกณฑ์</t>
  </si>
  <si>
    <t>ผ่านเกณฑ์ขั้นต่ำ</t>
  </si>
  <si>
    <t>พอใช้</t>
  </si>
  <si>
    <t>ปานกลาง</t>
  </si>
  <si>
    <t>ค่อนข้างดี</t>
  </si>
  <si>
    <t>ดี</t>
  </si>
  <si>
    <t>ดีมาก</t>
  </si>
  <si>
    <t>ดีเยี่ยม</t>
  </si>
  <si>
    <t>ไม่ผ่าน</t>
  </si>
  <si>
    <t>ผ่าน</t>
  </si>
  <si>
    <t>ครูผู้สอน</t>
  </si>
  <si>
    <t>สรุปผลการประเมิน</t>
  </si>
  <si>
    <t>จำนวนนักเรียน</t>
  </si>
  <si>
    <t>จำนวนนักเรียนที่ได้ระดับผลการเรียน</t>
  </si>
  <si>
    <t>หมายเหตุ</t>
  </si>
  <si>
    <t>การอนุมัติผลการเรียน</t>
  </si>
  <si>
    <t>ลงชื่อ</t>
  </si>
  <si>
    <t>เรียนเสนอ เพื่อโปรดพิจารณา</t>
  </si>
  <si>
    <t>อนุมัติ</t>
  </si>
  <si>
    <t>ไม่อนุมัติ</t>
  </si>
  <si>
    <t xml:space="preserve">       </t>
  </si>
  <si>
    <t>วันที่</t>
  </si>
  <si>
    <t>เดือน</t>
  </si>
  <si>
    <t>ชาย</t>
  </si>
  <si>
    <t>หญิง</t>
  </si>
  <si>
    <t>รวม</t>
  </si>
  <si>
    <t>ร</t>
  </si>
  <si>
    <t>มส</t>
  </si>
  <si>
    <t>ที่อยู่</t>
  </si>
  <si>
    <t>กำหนด List รายการ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</si>
  <si>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</si>
  <si>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</si>
  <si>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</si>
  <si>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</si>
  <si>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</si>
  <si>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</si>
  <si>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</si>
  <si>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</si>
  <si>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การศึกษาค้นคว้าด้วยตนเอง (IS)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</si>
  <si>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</si>
  <si>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</si>
  <si>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</si>
  <si>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</si>
  <si>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</si>
  <si>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</si>
  <si>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ผลการประเมิน</t>
  </si>
  <si>
    <t>ประถมศึกษา</t>
  </si>
  <si>
    <t>คุณลักษณะอันพึงประสงค์</t>
  </si>
  <si>
    <t>การอ่านคิดวิเคราะห์และเขียน</t>
  </si>
  <si>
    <t>เลขที่</t>
  </si>
  <si>
    <t>เลขประจำตัวนักเรียน</t>
  </si>
  <si>
    <t>เพศ</t>
  </si>
  <si>
    <t>สถานะ</t>
  </si>
  <si>
    <t>คำนำหน้า</t>
  </si>
  <si>
    <t>ชื่อ</t>
  </si>
  <si>
    <t>สกุล</t>
  </si>
  <si>
    <t>เด็กชาย</t>
  </si>
  <si>
    <t>เด็กหญิง</t>
  </si>
  <si>
    <t>นาย</t>
  </si>
  <si>
    <t>นางสาว</t>
  </si>
  <si>
    <t>ย้าย</t>
  </si>
  <si>
    <t>ออก</t>
  </si>
  <si>
    <t>เลขประจำตัว</t>
  </si>
  <si>
    <t>ชื่อ - สกุล</t>
  </si>
  <si>
    <t>สัปดาห์</t>
  </si>
  <si>
    <t>เวลาเรียนเต็ม</t>
  </si>
  <si>
    <t>วัน</t>
  </si>
  <si>
    <t>อ</t>
  </si>
  <si>
    <t>พ</t>
  </si>
  <si>
    <t>พฤ</t>
  </si>
  <si>
    <t>ศ</t>
  </si>
  <si>
    <t>มาเรียน</t>
  </si>
  <si>
    <t>ป่วย</t>
  </si>
  <si>
    <t>ลา</t>
  </si>
  <si>
    <t>ขาด</t>
  </si>
  <si>
    <t>ร้อยละ
ที่มาเรียน</t>
  </si>
  <si>
    <t>ชั่วโมงที่</t>
  </si>
  <si>
    <t>สรุปเวลาเรียนภาคเรียนที่ 1</t>
  </si>
  <si>
    <t>ข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</si>
  <si>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</si>
  <si>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</si>
  <si>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</si>
  <si>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</si>
  <si>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</si>
  <si>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</si>
  <si>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</si>
  <si>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</si>
  <si>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</si>
  <si>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</si>
  <si>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</si>
  <si>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</si>
  <si>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ม.ค.-ก.พ.</t>
  </si>
  <si>
    <t>ก.พ.-มี.ค.</t>
  </si>
  <si>
    <t>มี.ค.-เม.ย.</t>
  </si>
  <si>
    <t>เม.ย.-พ.ค.</t>
  </si>
  <si>
    <t>พ.ค.-มิ.ย.</t>
  </si>
  <si>
    <t>มิ.ย.-ก.ค.</t>
  </si>
  <si>
    <t>ก.ค.-ส.ค.</t>
  </si>
  <si>
    <t>ส.ค.-ก.ย.</t>
  </si>
  <si>
    <t>ก.ย.-ต.ค.</t>
  </si>
  <si>
    <t>ต.ค.-พ.ย.</t>
  </si>
  <si>
    <t>พ.ย.-ธ.ค.</t>
  </si>
  <si>
    <t>เช็ค</t>
  </si>
  <si>
    <t>/</t>
  </si>
  <si>
    <t>ล</t>
  </si>
  <si>
    <t>ป</t>
  </si>
  <si>
    <t>รวม
มาเรียน</t>
  </si>
  <si>
    <t>ข้อที่</t>
  </si>
  <si>
    <t>รวมคะแนน</t>
  </si>
  <si>
    <t>รวม
คะแนน</t>
  </si>
  <si>
    <t>คะแนนเต็ม</t>
  </si>
  <si>
    <t>ตัวชี้วัด / ผลการเรียนรู้</t>
  </si>
  <si>
    <t>สรุปคะแนน</t>
  </si>
  <si>
    <t>การประเมินผล ภาคเรียนที่ 2</t>
  </si>
  <si>
    <t>การประเมินผล ภาคเรียนที่ 1</t>
  </si>
  <si>
    <t>สรุปผลการประเมิน ตลอดปี</t>
  </si>
  <si>
    <t>สำหรับนับ</t>
  </si>
  <si>
    <t>ชื่อ-สกุล</t>
  </si>
  <si>
    <t>ระดับคุณภาพ</t>
  </si>
  <si>
    <t>ผลการประเมินคุณลักษณะอันพึงประสงค์</t>
  </si>
  <si>
    <t>คุณลักษณะอันพึงประสงค์ข้อที่</t>
  </si>
  <si>
    <t>ร้อยละ</t>
  </si>
  <si>
    <t>การอ่าน</t>
  </si>
  <si>
    <t>เขียน</t>
  </si>
  <si>
    <t>ระดับ</t>
  </si>
  <si>
    <t>รวม
ร้อยละ</t>
  </si>
  <si>
    <t>คะแนนประเมิน</t>
  </si>
  <si>
    <t>การประเมินการอ่าน คิด วิเคราะห์ ฯ (รายด้าน)</t>
  </si>
  <si>
    <t>การประเมินการอ่าน คิด วิเคราะห์ ฯ (รายตัวชี้วัด)</t>
  </si>
  <si>
    <t>ข้อ 1</t>
  </si>
  <si>
    <t>ข้อ 2</t>
  </si>
  <si>
    <t>ข้อ 3</t>
  </si>
  <si>
    <t>ข้อ 4</t>
  </si>
  <si>
    <t>ข้อ 5</t>
  </si>
  <si>
    <t>สรุปรายด้าน</t>
  </si>
  <si>
    <t>การคิด วิเคราะห์</t>
  </si>
  <si>
    <t>การเขียน</t>
  </si>
  <si>
    <t>การคิด ฯ</t>
  </si>
  <si>
    <t>สรุปเวลาเรียนตลอดปี</t>
  </si>
  <si>
    <t>สถานะนักเรียน</t>
  </si>
  <si>
    <t>สรุปเวลาเรียนภาคเรียนที่ 2</t>
  </si>
  <si>
    <t>การประเมินคุณลักษณะอันพึงประสงค์</t>
  </si>
  <si>
    <t>ข้อที่ ๑ รักชาติ ศาสน์ กษัตริย์</t>
  </si>
  <si>
    <t>๑.๑ เป็นพลเมืองดีของชาติ</t>
  </si>
  <si>
    <t>๑.๒ ธำรงไว้ซึ่งความเป็นชาติไทย</t>
  </si>
  <si>
    <t>๑.๓ ศรัทธา ยึดมั่นและปฏิบัติตนตามหลักของศาสนา</t>
  </si>
  <si>
    <t>๑.๔ เคารพเทิดทูนสถาบันพระมหากษัตริย์</t>
  </si>
  <si>
    <t>ข้อที่ ๒ ซื่อสัตย์สุจริต</t>
  </si>
  <si>
    <t>ข้อที่ ๓ มีวินัย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</si>
  <si>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</si>
  <si>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</si>
  <si>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๔ ใฝ่เรียนรู้</t>
  </si>
  <si>
    <t>ข้อที่ ๕ อยู่อย่างพอเพียง</t>
  </si>
  <si>
    <t>ข้อที่ ๖ มุ่งมั่นในการทำงาน</t>
  </si>
  <si>
    <t>๖.๑ ตั้งใจและรับผิดชอบในหน้าที่การงาน</t>
  </si>
  <si>
    <t>ข้อที่ ๗ รักความเป็นไทย</t>
  </si>
  <si>
    <t xml:space="preserve">๗.๑ ภาคภูมิใจในขนบธรรมเนียมประเพณี </t>
  </si>
  <si>
    <t xml:space="preserve">       ศิลปะวัฒนธรรมไทยและมีความกตัญญูกตเวที</t>
  </si>
  <si>
    <t>๗.๓ อนุรักษ์ สืบทอดภูมิปัญญาไทย</t>
  </si>
  <si>
    <t>ข้อที่ ๘ มีจิตสาธารณะ</t>
  </si>
  <si>
    <t>ชั้นประถมศึกษาปีที่ ๑-๓</t>
  </si>
  <si>
    <t>ตัวชี้วัดความสามารถในการอ่าน คิดวิเคราะห์ และเขียน</t>
  </si>
  <si>
    <t xml:space="preserve">     ๑. สามารถอ่านและหาประสบการณ์จากสื่อที่หลากหลาย</t>
  </si>
  <si>
    <t>ชั้นประถมศึกษาปีที่ ๔-๖</t>
  </si>
  <si>
    <t>ชั้นมัธยมศึกษาปีที่ ๑-๓</t>
  </si>
  <si>
    <t xml:space="preserve">     ๒. สามารถจับประเด็นสำคัญและประเด็นสนับสนุน โต้แย้ง</t>
  </si>
  <si>
    <t xml:space="preserve">     ๔. สามารถสรุปคุณค่า แนวคิด แง่คิดที่ได้จากการอ่าน</t>
  </si>
  <si>
    <t>คุณลักษณะอันพึงประสงค์ตามหลักสูตรแกนกลาง 2551</t>
  </si>
  <si>
    <t>การประเมินการอ่าน คิด วิเคราะห์ และเขียน</t>
  </si>
  <si>
    <t>๒.๑ ประพฤติตรงตามความเป็นจริงต่อตนเองทั้งทางกาย วาจา ใจ</t>
  </si>
  <si>
    <t>๒.๒ ประพฤติตรงตามความเป็นจริงต่อผู้อื่นทั้งทางกาย วาจา ใจ</t>
  </si>
  <si>
    <t>๔.๑ ตั้งใจ เพียรพยายามในการเรียนและเข้าร่วมกิจกรรมการเรียนรู้</t>
  </si>
  <si>
    <t>๕.๑ ดำเนินชีวิตอย่างพอประมาณ มีเหตุผล รอบคอบมีคุณธรรม</t>
  </si>
  <si>
    <t xml:space="preserve">๔.๒ แสวงหาความรู้จากทั้งภายในและภายนอกโรงเรียน </t>
  </si>
  <si>
    <t xml:space="preserve">      และสามารถนำไปใช้ในชีวิตประจำวันได้</t>
  </si>
  <si>
    <t xml:space="preserve">      ด้วยการเลือกใช้สื่ออย่างเหมาะสม สรุปเป็นองค์ความรู้</t>
  </si>
  <si>
    <t>๘.๑ ช่วยเหลือผู้อื่นด้วยความเต็มใจโดยไม่หวังผลตอบแทน</t>
  </si>
  <si>
    <t>๘.๒ เข้าร่วมกิจกรรมที่เป็นประโยชน์ต่อโรงเรียน ชุมชน และสังคม</t>
  </si>
  <si>
    <t xml:space="preserve">     ๓. สามารถเปรียบเทียบแง่มุมต่าง ๆ เช่น ข้อดี ข้อเสีย </t>
  </si>
  <si>
    <t xml:space="preserve">         ประโยชน์ โทษ ความเหมาะสม ไม่เหมาะสม</t>
  </si>
  <si>
    <t xml:space="preserve">     ๕. สามารถถ่ายทอดความคิดเห็นความรู้สึกจากเรื่องที่อ่าน</t>
  </si>
  <si>
    <t>๖.๒ ทำงานด้วย ความเพียรพยายาม และอดทนเพื่อ</t>
  </si>
  <si>
    <t xml:space="preserve">      ให้งานสำเร็จตามเป้าหมาย</t>
  </si>
  <si>
    <t>๗.๒ เห็นคุณค่าและใช้ภาษาไทยในการสื่อสารได้</t>
  </si>
  <si>
    <t xml:space="preserve">       อย่างถูกต้อง เหมาะสม</t>
  </si>
  <si>
    <t xml:space="preserve">     ๒. สามารถจับประเด็นสำคัญ ข้อเท็จจริง ความคิดเห็น</t>
  </si>
  <si>
    <t xml:space="preserve">         จากเรื่องที่อ่าน</t>
  </si>
  <si>
    <t xml:space="preserve">     ๔. สามารถแสดงความคิดเห็นต่อเรื่องที่อ่าน </t>
  </si>
  <si>
    <t xml:space="preserve">         โดยมีเหตุผลประกอบ</t>
  </si>
  <si>
    <t xml:space="preserve">         โดยการเขียน</t>
  </si>
  <si>
    <t xml:space="preserve">     ๑. สามารถอ่านเพื่อหาข้อมูลสารสนเทศเสริมประสบการณ์</t>
  </si>
  <si>
    <t xml:space="preserve">         จากสื่อประเภทต่าง ๆ</t>
  </si>
  <si>
    <t xml:space="preserve">     ๒. สามารถจับประเด็นสำคัญ เปรียบเทียบ เชื่อมโยง</t>
  </si>
  <si>
    <t xml:space="preserve">         ความเป็นเหตุเป็นผลจากเรื่องที่อ่าน</t>
  </si>
  <si>
    <t xml:space="preserve">     ๓. สามารถเชื่อมโยงความสัมพันธ์ของเรื่องราว </t>
  </si>
  <si>
    <t xml:space="preserve">         เหตุการณ์ของเรื่องที่อ่าน</t>
  </si>
  <si>
    <t xml:space="preserve">     ๔. สามารถแสดงความคิดเห็นต่อเรื่องที่อ่าน</t>
  </si>
  <si>
    <t xml:space="preserve">         โดยมีเหตุผลสนับสนุน</t>
  </si>
  <si>
    <t xml:space="preserve">     ๕. สามารถถ่ายทอดความเข้าใจ ความคิดเห็น </t>
  </si>
  <si>
    <t xml:space="preserve">         คุณค่าจากเรื่องที่อ่านโดยการเขียน</t>
  </si>
  <si>
    <t xml:space="preserve">     ๑. สามารถคัดสรรสื่อที่ต้องการอ่านเพื่อหาข้อมูลสารสนเทศ</t>
  </si>
  <si>
    <t xml:space="preserve">         ได้ตามวัตถุประสงค์ สามารถสร้างความเข้าใจ</t>
  </si>
  <si>
    <t xml:space="preserve">         และประยุกต์ใช้ความรู้จากการอ่าน</t>
  </si>
  <si>
    <t xml:space="preserve">     ๓. สามารถวิเคราะห์ วิจารณ์ ความสมเหตุสมผล  </t>
  </si>
  <si>
    <t xml:space="preserve">         ความน่าเชื่อถือ ลำดับความและความเป็นไปได้</t>
  </si>
  <si>
    <t xml:space="preserve">         ของเรื่องที่อ่าน</t>
  </si>
  <si>
    <t xml:space="preserve">     ๕. สามารถสรุป อภิปราย ขยายความ แสดงความคิดเห็น </t>
  </si>
  <si>
    <t xml:space="preserve">         โต้แย้ง สนับสนุน โน้มน้าว โดยการเขียนสื่อสาร</t>
  </si>
  <si>
    <t xml:space="preserve">         ในรูปแบบต่าง ๆเช่น ผังความคิด เป็นต้น</t>
  </si>
  <si>
    <t>๕.๒ มีภูมิคุ้มกันในตัวที่ดี ปรับตัวเพื่ออยู่ในสังคมได้ อย่างมีความสุข</t>
  </si>
  <si>
    <t>๙.๑ …………………………………………………………………………………………………..</t>
  </si>
  <si>
    <t>๙.๒ ………………………………………………………………………………………………….</t>
  </si>
  <si>
    <t>๑๐.๑ ………………………………………………………………………………………………</t>
  </si>
  <si>
    <t>๑๐.๒ ………………………………………………………………………………………………</t>
  </si>
  <si>
    <t>ผลการประเมินการอ่าน คิด วิเคราะห์ และเขียน</t>
  </si>
  <si>
    <t>โปรแกรมแบบ ปพ.5 ด้วย excel</t>
  </si>
  <si>
    <t>เวลาเรียน</t>
  </si>
  <si>
    <t>ปรับเกรด</t>
  </si>
  <si>
    <t>ผ</t>
  </si>
  <si>
    <t>มผ</t>
  </si>
  <si>
    <t>คำอธิบายรายวิชา / ตัวชี้วัด / ผลการเรียนรู้</t>
  </si>
  <si>
    <t>คำอธิบายรายวิชา</t>
  </si>
  <si>
    <t>มาตรฐาน</t>
  </si>
  <si>
    <t>คะแนน</t>
  </si>
  <si>
    <t>คำอธิบายการจัดทำแบบบันทึกผลการเรียนประจำวิชา</t>
  </si>
  <si>
    <t>โปรแกรมแบบ ปพ.5 ระดับประถมศึกษา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</si>
  <si>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</si>
  <si>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</si>
  <si>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</si>
  <si>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5. การบันทึกเวลาเรียน</t>
  </si>
  <si>
    <t>(สำหรับรายวิชาที่กำหนดเรียน 200 ชั่วโมงต่อปี)</t>
  </si>
  <si>
    <t xml:space="preserve">** จำนวนชั่วโมงเรียนต่อตลอดปีหรือภาคเรียนไว้ในหลักสูตรสถานศึกษา โดยกรอกช่องละ 1 ชั่วโมง เช่น 1,2,3,….,199,200 </t>
  </si>
  <si>
    <t>การบันทึกเวลาเรียน</t>
  </si>
  <si>
    <t>5.3 สรุปการมาเรียนของนักเรียนแต่ละคน ในช่อง "มาเรียน"  "ป่วย"  "ลา"  "ขาด" เมื่อสิ้นปีการศึกษา หรือสิ้นภาคเรียน แล้วแต่กรณี</t>
  </si>
  <si>
    <t xml:space="preserve">5.4 ให้รวมจำนวนชั่วโมงที่สอนตลอดปีหรือภาคเรียนแล้วแต่กรณี ในช่อง "เวลาเรียนเต็ม" และคำนวณร้อยละที่มาเรียนของแต่ละคน </t>
  </si>
  <si>
    <t>การบันทึกการวัดและประเมินผลการเรียน</t>
  </si>
  <si>
    <t>1. การบันทึกผลการเรียน มี  3 ลักษณะ คือ</t>
  </si>
  <si>
    <t>1.1 การวัดผลกลางปี  เป็นการบันทึกผลการเรียนระหว่างเรียน และคะแนนสอบปลายภาคเรียนที่ 1</t>
  </si>
  <si>
    <t>1.2 การวัดผลปลายปี  เป็นการบันทึกผลการเรียนระหว่างเรียน และคะแนนสอบปลายภาคเรียนที่ 2</t>
  </si>
  <si>
    <t>1.3 การตัดสินผลการเรียนตลอดปี  นำคะแนนรวมกลางปีและปลายปีมาเพื่อตัดสินผลการเรียน</t>
  </si>
  <si>
    <t>2 กำหนดตัวชี้วัด / ผลการเรียนรู้ สัดส่วนคะแนน ในหน้า คำอธิบายรายวิชา / ตัวชี้วัด / ผลการเรียนรู้</t>
  </si>
  <si>
    <t>** ถ้าสอนเกิน 1 ชั่วโมงในวันเดียวกัน ให้กรอกลำดับชั่วโมงไว้คนละช่อง และให้ระบุชื่อวันในช่อง "วัน" ให้ตรงตามที่เป็นจริง(ช่องใดไม่ใช้  ให้ปล่อยว่างไว้)</t>
  </si>
  <si>
    <t>5.2 ถ้านักเรียนย้าย หรือออกจากสถานศึกษาระหว่างปี ให้ทำเครื่องหมาย - หรือขีดเส้นตรงด้วยหมึกสีแดงตั้งแต่วันออกถึงวันสุดท้ายที่พักการเรียน</t>
  </si>
  <si>
    <t xml:space="preserve">3. ให้บันทึกผลการเรียนตามตัวชี้วัดระหว่างเรียนของแต่ละภาคเรียน และคะแนนสอบปลายภาคเรียนตามสัดส่วน คะแนนระหว่างเรียน : ปลายภาค </t>
  </si>
  <si>
    <t xml:space="preserve">ที่สถานศึกษากำหนด เช่น 70:30 หรือ 80:20 เป็นต้น </t>
  </si>
  <si>
    <t>3.1 ในช่อง "ข้อที่"  ให้ระบุเลขข้อที่ของตัวชี้วัด หรือเลขที่หน่วยการเรียนที่ทำการวัดและประเมินลงในแต่ละช่อง  (ช่องใดไม่ใช้ให้ปล่อยว่างไว้)</t>
  </si>
  <si>
    <t>3.2 ในช่อง "คะแนนเต็ม"  ให้กำหนดค่าคะแนนเต็มของตัวชี้วัดหรือหน่วยการเรียนที่วัดและประเมินผลลงในแต่ละช่อง (ช่องใดไม่ใช้  ให้ปล่อยว่างไว้)</t>
  </si>
  <si>
    <t>3.3 สรุปรวมคะแนนวัดผลระหว่างเรียนและคะแนนสอบปลายภาค เพื่อสรุปรวมคะแนนกลางปี และคะแนนปลายปี แล้วตัดสินผลการเรียน</t>
  </si>
  <si>
    <t>ระดับผลการเรียน</t>
  </si>
  <si>
    <t>ช่วงคะแนนเป็นร้อยละ</t>
  </si>
  <si>
    <t>การประเมินระดับผลการเรียน</t>
  </si>
  <si>
    <t>1. ระดับผลการเรียนรายวิชา มีความหมายและช่วงคะแนนเป็นร้อยละ ดังนี้</t>
  </si>
  <si>
    <t>1. เลขประจำตัว  ให้กรอกเลขประจำตัวนักเรียนเรียงจากน้อยไปมาก  ชื่อ-สกุล ให้กรอกชื่อ-สกุลของนักเรียนพร้อมคำนำหน้าให้ถูกต้อง</t>
  </si>
  <si>
    <t>2. สรุปจำนวนนักเรียนที่ได้ผลการเรียนแต่ละระดับ บันทึกในช่องสรุปผลการประเมิน (หน้าปก ปพ.5)</t>
  </si>
  <si>
    <t>การประเมินคุณลักษณะอันพึงประสงค์ และการประเมินการอ่าน คิดวิเคราะห์ เขียน</t>
  </si>
  <si>
    <t>2 สรุปจำนวนนักเรียนที่ได้ผลการประเมินแต่ละระดับ บันทึกในช่องสรุปผลการประเมิน (หน้าปก ปพ.5)</t>
  </si>
  <si>
    <t xml:space="preserve">1.  การบันทึกผลการประเมิน ให้บันทึกคะแนนเต็มรายข้อ ในช่อง "คะแนนเต็ม" คะแนนผลการประเมิน </t>
  </si>
  <si>
    <t>รวมคะแนนและสรุปผลการประเมินตามช่วงคะแนน ดังนี้</t>
  </si>
  <si>
    <t xml:space="preserve"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 ในแต่ละช่อง  "ป"--ป่วย   "ล"---ลา "ข"---ขาดเรียน </t>
  </si>
  <si>
    <t xml:space="preserve">      หรือสิ้นภาคเรียนแล้วแต่กรณี แล้วระบุสาเหตุที่ออกกำกับไว้ด้วย เช่น พักการเรียน  ย้ายไปศึกษาต่อที่อื่น เป็นต้น</t>
  </si>
  <si>
    <t xml:space="preserve">      ลงในช่อง "ร้อยละที่มาเรียน" หากเวลาเรียนไม่ถึงร้อยละ 80 ของรายวิชานั้น ให้บันทึกด้วยหมึกสีแดง</t>
  </si>
  <si>
    <t>ธ.ค.-ม.ค.</t>
  </si>
  <si>
    <t>A186233210185203185205167161208183233210199</t>
  </si>
  <si>
    <t>สามเณร</t>
  </si>
  <si>
    <t>พระ</t>
  </si>
  <si>
    <t>ออกแบบและพัฒนาโปรแกรม โดย
นายสุริยันต์  แก้วชนะ
สนใจโปรแกรมติดต่อ suriyan.k@gmail.com</t>
  </si>
  <si>
    <t>คุณลักษณะฯ</t>
  </si>
  <si>
    <t>อ่านคิดฯ</t>
  </si>
  <si>
    <t>ลำดับ</t>
  </si>
  <si>
    <t>อัตราส่วนคะแนน</t>
  </si>
  <si>
    <t>ระหว่างเรียน</t>
  </si>
  <si>
    <t>ปลายปี</t>
  </si>
  <si>
    <t>ชั่วโมง/ปี</t>
  </si>
  <si>
    <t>ประเภทวิชา</t>
  </si>
  <si>
    <t>อัตราส่วนคะแนนข้อสอบกลาง</t>
  </si>
  <si>
    <t>ครูประจำชั้น 1</t>
  </si>
  <si>
    <t>พื้นฐาน</t>
  </si>
  <si>
    <t>นำคะแนนทั้งสองภาคเรียนรวมกันและปรับสัดส่วนคะแนนให้เป็น 100 คะแนน</t>
  </si>
  <si>
    <t>*** สรุปผลการประเมินตลอดปี</t>
  </si>
  <si>
    <t>ข้อสอบกลาง</t>
  </si>
  <si>
    <t>คะแนนปลายภาค 2</t>
  </si>
  <si>
    <t>คะแนนปลายภาค 1</t>
  </si>
  <si>
    <t>*** คะแนนข้อสอบโรงเรียนและคะแนนข้อสอบกลาง</t>
  </si>
  <si>
    <t>นำคะแนนรวมปลายภาค 2 คิดสัดส่วนตามที่กำหนดอัตราส่วนคะแนนข้อสอบกลางในหน้าหลัก</t>
  </si>
  <si>
    <t xml:space="preserve"> </t>
  </si>
  <si>
    <t>เกรด</t>
  </si>
  <si>
    <t>คลิกที่ปุ่มเพื่อกรอกคะแนน</t>
  </si>
  <si>
    <t>ข้อที่ ๑๐ ………………………………………………………………………………..</t>
  </si>
  <si>
    <t>ข้อที่ ๙ …………………………………………………………………………………….</t>
  </si>
  <si>
    <t>สังคมศึกษา</t>
  </si>
  <si>
    <t>ภาษาอังกฤษ</t>
  </si>
  <si>
    <t>Update 21 พฤษภาคม 2559</t>
  </si>
  <si>
    <t>ข้อสอบโรงเรียน</t>
  </si>
  <si>
    <t>สรุป</t>
  </si>
  <si>
    <t>คะแนน
ภาคเรียนที่ 1</t>
  </si>
  <si>
    <t>คะแนน
ภาคเรียนที่ 2</t>
  </si>
  <si>
    <t>ผลการประเมินจำแนกตามระดับผลการเรียน (รวมทุกวิชา)</t>
  </si>
  <si>
    <t>วัดโคกเจริญ</t>
  </si>
  <si>
    <t>สำนักงานเขตพื้นที่การศึกษาประถมศึกษาบุรีรัมย์ เขต 2</t>
  </si>
  <si>
    <t>ตำบลจันดุม  อำเภอพลับพลาชัย จังหวัดบุรีรัมย์</t>
  </si>
  <si>
    <t>นางนันทิวัน  คำแก้ว</t>
  </si>
  <si>
    <t>นายทรงพล  ศิริรมยานนท์</t>
  </si>
  <si>
    <t>เพิ่มเติม</t>
  </si>
  <si>
    <t>ส่วนราชการ</t>
  </si>
  <si>
    <t>ที่</t>
  </si>
  <si>
    <t>เรื่อง</t>
  </si>
  <si>
    <t>บัดนี้ ข้าพเจ้าได้การจัดการเรียนรู้รายวิชาดังกล่าวเป็นไปตามกระบวนการซึ่งสอดคล้องกับหลักสูตรสถานศึกษา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</si>
  <si>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การวัดประเมินผลการเรียนรู้ตามชี้วัด การประเมินคุณลักษณะอันพึงประสงค์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</si>
  <si>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</si>
  <si>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</si>
  <si>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</si>
  <si>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จึงเรียนมาเพื่อโปรดพิจารณา</t>
  </si>
  <si>
    <t>ครูชำนาญการพิเศษ</t>
  </si>
  <si>
    <t>ลำดับที่</t>
  </si>
  <si>
    <t>รายงานผลการจัดการเรียนรู้ ตามหลักสูตรแกนกลางการศึกษาขั้นพื้นฐาน พุทธศักราช 2551</t>
  </si>
  <si>
    <t>502</t>
  </si>
  <si>
    <t xml:space="preserve">บูรพา   </t>
  </si>
  <si>
    <t>สะเทินร้มย์</t>
  </si>
  <si>
    <t>503</t>
  </si>
  <si>
    <t>กวีวุธ</t>
  </si>
  <si>
    <t>สายบุตร</t>
  </si>
  <si>
    <t>579</t>
  </si>
  <si>
    <t>วงศกร</t>
  </si>
  <si>
    <t>เหลือถนอม</t>
  </si>
  <si>
    <t>582</t>
  </si>
  <si>
    <t>ปัญญากร</t>
  </si>
  <si>
    <t>504</t>
  </si>
  <si>
    <t>เพ็ญพิชา</t>
  </si>
  <si>
    <t>เปรื่องวิชา</t>
  </si>
  <si>
    <t>505</t>
  </si>
  <si>
    <t>ธิดารัตน์</t>
  </si>
  <si>
    <t>งามเชย</t>
  </si>
  <si>
    <t>506</t>
  </si>
  <si>
    <t>นภัสสร</t>
  </si>
  <si>
    <t>507</t>
  </si>
  <si>
    <t>ธนะศรี</t>
  </si>
  <si>
    <t>สังเกตกิจ</t>
  </si>
  <si>
    <t>508</t>
  </si>
  <si>
    <t>ปรัชญา</t>
  </si>
  <si>
    <t>แจ่มใส</t>
  </si>
  <si>
    <t>509</t>
  </si>
  <si>
    <t>นันธิดา</t>
  </si>
  <si>
    <t>จามิกรณ์</t>
  </si>
  <si>
    <t>593</t>
  </si>
  <si>
    <t>นันทิตา</t>
  </si>
  <si>
    <t>ด่างเกษี</t>
  </si>
  <si>
    <t>นายโผนชัย ปุยะติ</t>
  </si>
  <si>
    <t>ท15101</t>
  </si>
  <si>
    <t>ค15101</t>
  </si>
  <si>
    <t>ว15101</t>
  </si>
  <si>
    <t>ส15101</t>
  </si>
  <si>
    <t>พ15101</t>
  </si>
  <si>
    <t>ศ15101</t>
  </si>
  <si>
    <t>ง15101</t>
  </si>
  <si>
    <t>อ15101</t>
  </si>
  <si>
    <t>ส15102</t>
  </si>
  <si>
    <t>ประวัติศาสตร์</t>
  </si>
  <si>
    <t>ส15235</t>
  </si>
  <si>
    <t>หน้าที่พลเมือง</t>
  </si>
  <si>
    <t>นางสาวจุรีรัตน์  วิวาห์สุข</t>
  </si>
  <si>
    <t>วันที่อนุมัติ</t>
  </si>
  <si>
    <t>พ.ศ.</t>
  </si>
  <si>
    <t>23  มีนาคม   2562</t>
  </si>
  <si>
    <t xml:space="preserve">  /2562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</si>
</sst>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2" x14ac:knownFonts="1"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4"/>
      <name val="Cordia New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b/>
      <sz val="18"/>
      <name val="TH SarabunPSK"/>
      <family val="2"/>
    </font>
    <font>
      <b/>
      <sz val="16"/>
      <color theme="1"/>
      <name val="TH SarabunPSK"/>
      <family val="2"/>
    </font>
    <font>
      <sz val="12"/>
      <name val="TH SarabunPSK"/>
      <family val="2"/>
    </font>
    <font>
      <sz val="12"/>
      <color theme="1"/>
      <name val="TH SarabunPSK"/>
      <family val="2"/>
    </font>
    <font>
      <b/>
      <sz val="12"/>
      <name val="TH SarabunPSK"/>
      <family val="2"/>
    </font>
    <font>
      <b/>
      <sz val="16"/>
      <name val="TH SarabunPSK"/>
      <family val="2"/>
    </font>
    <font>
      <b/>
      <sz val="14"/>
      <color theme="1"/>
      <name val="TH SarabunPSK"/>
      <family val="2"/>
    </font>
    <font>
      <b/>
      <sz val="13"/>
      <name val="TH SarabunPSK"/>
      <family val="2"/>
    </font>
    <font>
      <u/>
      <sz val="13"/>
      <name val="TH SarabunPSK"/>
      <family val="2"/>
    </font>
    <font>
      <sz val="14"/>
      <name val="TH SarabunPSK"/>
      <family val="2"/>
    </font>
    <font>
      <sz val="13"/>
      <name val="TH SarabunPSK"/>
      <family val="2"/>
    </font>
    <font>
      <sz val="13"/>
      <color theme="1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24"/>
      <name val="TH SarabunPSK"/>
      <family val="2"/>
    </font>
    <font>
      <sz val="10"/>
      <name val="TH SarabunPSK"/>
      <family val="2"/>
    </font>
    <font>
      <u/>
      <sz val="16"/>
      <name val="TH SarabunPSK"/>
      <family val="2"/>
    </font>
    <font>
      <b/>
      <sz val="16"/>
      <color indexed="8"/>
      <name val="TH SarabunPSK"/>
      <family val="2"/>
    </font>
    <font>
      <b/>
      <sz val="32"/>
      <color theme="0"/>
      <name val="TH SarabunPSK"/>
      <family val="2"/>
    </font>
    <font>
      <sz val="14"/>
      <color theme="1"/>
      <name val="TH SarabunPSK"/>
      <family val="2"/>
    </font>
    <font>
      <b/>
      <sz val="12"/>
      <color theme="1"/>
      <name val="TH SarabunPSK"/>
      <family val="2"/>
    </font>
    <font>
      <b/>
      <sz val="20"/>
      <name val="TH SarabunPSK"/>
      <family val="2"/>
    </font>
    <font>
      <b/>
      <sz val="14"/>
      <color theme="0"/>
      <name val="TH SarabunPSK"/>
      <family val="2"/>
    </font>
    <font>
      <b/>
      <sz val="11"/>
      <name val="TH SarabunPSK"/>
      <family val="2"/>
    </font>
    <font>
      <b/>
      <sz val="12"/>
      <color theme="0"/>
      <name val="TH SarabunPSK"/>
      <family val="2"/>
    </font>
    <font>
      <b/>
      <sz val="13"/>
      <color theme="1"/>
      <name val="TH SarabunPSK"/>
      <family val="2"/>
    </font>
    <font>
      <sz val="14"/>
      <color indexed="8"/>
      <name val="TH SarabunPSK"/>
      <family val="2"/>
    </font>
    <font>
      <b/>
      <sz val="14"/>
      <color indexed="8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8"/>
      <color theme="1"/>
      <name val="Tahoma"/>
      <family val="2"/>
      <charset val="222"/>
      <scheme val="minor"/>
    </font>
    <font>
      <sz val="14"/>
      <name val="Cordia New"/>
      <family val="2"/>
    </font>
    <font>
      <sz val="11"/>
      <color theme="4" tint="-0.249977111117893"/>
      <name val="TH SarabunPSK"/>
      <family val="2"/>
    </font>
    <font>
      <b/>
      <sz val="22"/>
      <color theme="0"/>
      <name val="TH SarabunPSK"/>
      <family val="2"/>
    </font>
    <font>
      <sz val="14"/>
      <color rgb="FFFF0000"/>
      <name val="TH SarabunPSK"/>
      <family val="2"/>
    </font>
  </fonts>
  <fills count="22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88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38" fillId="0" borderId="0"/>
  </cellStyleXfs>
  <cellXfs count="830">
    <xf numFmtId="0" fontId="0" fillId="0" borderId="0" xfId="0"/>
    <xf numFmtId="0" fontId="3" fillId="9" borderId="0" xfId="0" applyFont="1" applyFill="1" applyBorder="1" applyProtection="1"/>
    <xf numFmtId="0" fontId="4" fillId="9" borderId="0" xfId="0" applyFont="1" applyFill="1" applyBorder="1" applyProtection="1"/>
    <xf numFmtId="0" fontId="3" fillId="0" borderId="0" xfId="0" applyFont="1"/>
    <xf numFmtId="0" fontId="5" fillId="17" borderId="9" xfId="2" applyFont="1" applyFill="1" applyBorder="1" applyAlignment="1" applyProtection="1">
      <alignment vertical="center" wrapText="1"/>
      <protection locked="0"/>
    </xf>
    <xf numFmtId="0" fontId="6" fillId="4" borderId="0" xfId="0" applyFont="1" applyFill="1" applyAlignment="1"/>
    <xf numFmtId="0" fontId="3" fillId="9" borderId="0" xfId="0" applyFont="1" applyFill="1" applyBorder="1" applyAlignment="1" applyProtection="1">
      <alignment vertical="center"/>
    </xf>
    <xf numFmtId="0" fontId="6" fillId="4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2" applyFont="1" applyFill="1" applyBorder="1" applyAlignment="1" applyProtection="1">
      <alignment shrinkToFit="1"/>
      <protection locked="0"/>
    </xf>
    <xf numFmtId="0" fontId="8" fillId="9" borderId="0" xfId="0" applyFont="1" applyFill="1" applyBorder="1" applyProtection="1"/>
    <xf numFmtId="0" fontId="7" fillId="4" borderId="0" xfId="2" applyFont="1" applyFill="1" applyBorder="1" applyAlignment="1" applyProtection="1">
      <alignment shrinkToFit="1"/>
      <protection locked="0"/>
    </xf>
    <xf numFmtId="0" fontId="8" fillId="0" borderId="0" xfId="0" applyFont="1"/>
    <xf numFmtId="0" fontId="7" fillId="0" borderId="6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6" xfId="0" applyFont="1" applyFill="1" applyBorder="1" applyAlignment="1" applyProtection="1">
      <alignment horizontal="center" vertical="center" shrinkToFit="1"/>
      <protection locked="0"/>
    </xf>
    <xf numFmtId="0" fontId="7" fillId="4" borderId="0" xfId="0" applyNumberFormat="1" applyFont="1" applyFill="1" applyBorder="1" applyAlignment="1" applyProtection="1">
      <alignment vertical="center" shrinkToFit="1"/>
      <protection locked="0"/>
    </xf>
    <xf numFmtId="0" fontId="7" fillId="4" borderId="0" xfId="0" applyFont="1" applyFill="1" applyBorder="1" applyAlignment="1" applyProtection="1">
      <alignment vertical="center" shrinkToFit="1"/>
      <protection locked="0"/>
    </xf>
    <xf numFmtId="0" fontId="8" fillId="4" borderId="0" xfId="0" applyFont="1" applyFill="1" applyBorder="1" applyAlignment="1" applyProtection="1">
      <alignment shrinkToFit="1"/>
      <protection locked="0"/>
    </xf>
    <xf numFmtId="0" fontId="7" fillId="4" borderId="0" xfId="2" applyFont="1" applyFill="1" applyBorder="1" applyAlignment="1" applyProtection="1">
      <alignment horizontal="left" vertical="center" shrinkToFit="1"/>
      <protection locked="0"/>
    </xf>
    <xf numFmtId="0" fontId="9" fillId="10" borderId="6" xfId="0" applyFont="1" applyFill="1" applyBorder="1" applyAlignment="1" applyProtection="1">
      <alignment horizontal="center" vertical="center" shrinkToFit="1"/>
      <protection locked="0"/>
    </xf>
    <xf numFmtId="0" fontId="8" fillId="9" borderId="0" xfId="0" applyFont="1" applyFill="1" applyBorder="1"/>
    <xf numFmtId="0" fontId="7" fillId="4" borderId="6" xfId="0" applyFont="1" applyFill="1" applyBorder="1" applyAlignment="1" applyProtection="1">
      <alignment horizontal="center" vertical="center" shrinkToFit="1"/>
      <protection locked="0"/>
    </xf>
    <xf numFmtId="0" fontId="3" fillId="9" borderId="0" xfId="0" applyFont="1" applyFill="1" applyBorder="1"/>
    <xf numFmtId="0" fontId="7" fillId="4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4" borderId="0" xfId="0" applyFont="1" applyFill="1" applyBorder="1" applyAlignment="1" applyProtection="1">
      <alignment horizontal="center" vertical="center" shrinkToFit="1"/>
      <protection locked="0"/>
    </xf>
    <xf numFmtId="0" fontId="3" fillId="0" borderId="0" xfId="0" applyFont="1" applyBorder="1"/>
    <xf numFmtId="0" fontId="4" fillId="0" borderId="0" xfId="0" applyFont="1" applyBorder="1" applyProtection="1"/>
    <xf numFmtId="0" fontId="10" fillId="17" borderId="41" xfId="2" applyFont="1" applyFill="1" applyBorder="1" applyAlignment="1" applyProtection="1">
      <alignment horizontal="center" vertical="center" wrapText="1"/>
      <protection hidden="1"/>
    </xf>
    <xf numFmtId="0" fontId="10" fillId="17" borderId="40" xfId="2" applyFont="1" applyFill="1" applyBorder="1" applyAlignment="1" applyProtection="1">
      <alignment horizontal="center" vertical="center" wrapText="1"/>
      <protection hidden="1"/>
    </xf>
    <xf numFmtId="0" fontId="4" fillId="8" borderId="33" xfId="0" applyFont="1" applyFill="1" applyBorder="1" applyProtection="1"/>
    <xf numFmtId="0" fontId="4" fillId="8" borderId="0" xfId="0" applyFont="1" applyFill="1" applyBorder="1" applyProtection="1"/>
    <xf numFmtId="0" fontId="11" fillId="8" borderId="61" xfId="0" applyFont="1" applyFill="1" applyBorder="1" applyAlignment="1" applyProtection="1">
      <alignment horizontal="center"/>
    </xf>
    <xf numFmtId="0" fontId="12" fillId="13" borderId="33" xfId="2" applyFont="1" applyFill="1" applyBorder="1" applyAlignment="1" applyProtection="1">
      <alignment horizontal="left" wrapText="1"/>
      <protection hidden="1"/>
    </xf>
    <xf numFmtId="0" fontId="12" fillId="0" borderId="0" xfId="2" applyFont="1" applyBorder="1" applyAlignment="1" applyProtection="1">
      <alignment horizontal="left" wrapText="1"/>
      <protection hidden="1"/>
    </xf>
    <xf numFmtId="0" fontId="13" fillId="0" borderId="62" xfId="2" applyFont="1" applyFill="1" applyBorder="1" applyAlignment="1" applyProtection="1">
      <alignment horizontal="left" vertical="center"/>
      <protection hidden="1"/>
    </xf>
    <xf numFmtId="0" fontId="14" fillId="0" borderId="0" xfId="2" applyFont="1" applyFill="1" applyBorder="1" applyAlignment="1" applyProtection="1">
      <alignment horizontal="left" vertical="center" wrapText="1"/>
      <protection hidden="1"/>
    </xf>
    <xf numFmtId="0" fontId="15" fillId="0" borderId="33" xfId="2" applyFont="1" applyFill="1" applyBorder="1" applyAlignment="1" applyProtection="1">
      <alignment horizontal="left" vertical="center" wrapText="1" indent="1"/>
      <protection hidden="1"/>
    </xf>
    <xf numFmtId="0" fontId="15" fillId="0" borderId="0" xfId="2" applyFont="1" applyFill="1" applyBorder="1" applyAlignment="1" applyProtection="1">
      <alignment horizontal="left" vertical="center" wrapText="1" indent="1"/>
      <protection hidden="1"/>
    </xf>
    <xf numFmtId="0" fontId="15" fillId="0" borderId="62" xfId="2" applyFont="1" applyFill="1" applyBorder="1" applyAlignment="1" applyProtection="1">
      <alignment horizontal="left" vertical="center"/>
      <protection hidden="1"/>
    </xf>
    <xf numFmtId="0" fontId="15" fillId="0" borderId="33" xfId="2" applyFont="1" applyBorder="1" applyAlignment="1" applyProtection="1">
      <alignment horizontal="left" indent="1"/>
      <protection hidden="1"/>
    </xf>
    <xf numFmtId="0" fontId="15" fillId="0" borderId="0" xfId="2" applyFont="1" applyBorder="1" applyAlignment="1" applyProtection="1">
      <alignment horizontal="left" indent="1"/>
      <protection hidden="1"/>
    </xf>
    <xf numFmtId="0" fontId="14" fillId="0" borderId="0" xfId="2" applyFont="1" applyBorder="1" applyAlignment="1" applyProtection="1">
      <protection hidden="1"/>
    </xf>
    <xf numFmtId="0" fontId="12" fillId="13" borderId="33" xfId="2" applyFont="1" applyFill="1" applyBorder="1" applyAlignment="1" applyProtection="1">
      <alignment horizontal="left" vertical="center" wrapText="1"/>
      <protection hidden="1"/>
    </xf>
    <xf numFmtId="0" fontId="12" fillId="0" borderId="0" xfId="2" applyFont="1" applyFill="1" applyBorder="1" applyAlignment="1" applyProtection="1">
      <alignment horizontal="left" vertical="center" wrapText="1"/>
      <protection hidden="1"/>
    </xf>
    <xf numFmtId="0" fontId="14" fillId="0" borderId="0" xfId="2" applyFont="1" applyBorder="1" applyProtection="1">
      <protection hidden="1"/>
    </xf>
    <xf numFmtId="0" fontId="6" fillId="0" borderId="0" xfId="0" applyFont="1" applyBorder="1" applyAlignment="1" applyProtection="1">
      <alignment horizontal="center" vertical="center" textRotation="90" wrapText="1"/>
    </xf>
    <xf numFmtId="0" fontId="12" fillId="13" borderId="33" xfId="2" applyFont="1" applyFill="1" applyBorder="1" applyAlignment="1" applyProtection="1">
      <protection hidden="1"/>
    </xf>
    <xf numFmtId="0" fontId="3" fillId="0" borderId="0" xfId="0" applyFont="1" applyBorder="1" applyProtection="1"/>
    <xf numFmtId="0" fontId="15" fillId="0" borderId="33" xfId="2" applyFont="1" applyBorder="1" applyAlignment="1" applyProtection="1">
      <alignment horizontal="left" indent="3"/>
      <protection hidden="1"/>
    </xf>
    <xf numFmtId="0" fontId="12" fillId="0" borderId="0" xfId="2" applyFont="1" applyBorder="1" applyAlignment="1" applyProtection="1">
      <protection hidden="1"/>
    </xf>
    <xf numFmtId="0" fontId="12" fillId="8" borderId="62" xfId="2" applyFont="1" applyFill="1" applyBorder="1" applyAlignment="1" applyProtection="1">
      <alignment horizontal="center" vertical="center"/>
      <protection hidden="1"/>
    </xf>
    <xf numFmtId="0" fontId="12" fillId="13" borderId="33" xfId="2" applyFont="1" applyFill="1" applyBorder="1" applyProtection="1">
      <protection hidden="1"/>
    </xf>
    <xf numFmtId="0" fontId="13" fillId="0" borderId="62" xfId="0" applyFont="1" applyFill="1" applyBorder="1" applyAlignment="1" applyProtection="1">
      <alignment horizontal="left" vertical="center"/>
      <protection hidden="1"/>
    </xf>
    <xf numFmtId="0" fontId="15" fillId="0" borderId="0" xfId="2" applyFont="1" applyBorder="1" applyAlignment="1" applyProtection="1">
      <alignment horizontal="left" indent="3"/>
      <protection hidden="1"/>
    </xf>
    <xf numFmtId="0" fontId="15" fillId="0" borderId="62" xfId="0" applyFont="1" applyFill="1" applyBorder="1" applyAlignment="1" applyProtection="1">
      <alignment horizontal="left" vertical="center"/>
      <protection hidden="1"/>
    </xf>
    <xf numFmtId="0" fontId="12" fillId="0" borderId="0" xfId="2" applyFont="1" applyBorder="1" applyProtection="1">
      <protection hidden="1"/>
    </xf>
    <xf numFmtId="0" fontId="15" fillId="0" borderId="0" xfId="2" applyFont="1" applyBorder="1" applyAlignment="1" applyProtection="1">
      <alignment horizontal="left" indent="2"/>
      <protection hidden="1"/>
    </xf>
    <xf numFmtId="0" fontId="12" fillId="13" borderId="33" xfId="2" applyFont="1" applyFill="1" applyBorder="1" applyProtection="1">
      <protection locked="0" hidden="1"/>
    </xf>
    <xf numFmtId="0" fontId="15" fillId="0" borderId="0" xfId="2" applyFont="1" applyFill="1" applyBorder="1" applyAlignment="1" applyProtection="1">
      <alignment wrapText="1"/>
      <protection hidden="1"/>
    </xf>
    <xf numFmtId="0" fontId="15" fillId="0" borderId="33" xfId="2" applyFont="1" applyBorder="1" applyAlignment="1" applyProtection="1">
      <alignment horizontal="left" indent="1"/>
      <protection locked="0" hidden="1"/>
    </xf>
    <xf numFmtId="0" fontId="16" fillId="0" borderId="62" xfId="0" applyFont="1" applyBorder="1" applyProtection="1"/>
    <xf numFmtId="0" fontId="15" fillId="0" borderId="35" xfId="2" applyFont="1" applyBorder="1" applyAlignment="1" applyProtection="1">
      <alignment horizontal="left" indent="1"/>
      <protection locked="0" hidden="1"/>
    </xf>
    <xf numFmtId="0" fontId="15" fillId="0" borderId="40" xfId="2" applyFont="1" applyFill="1" applyBorder="1" applyAlignment="1" applyProtection="1">
      <alignment wrapText="1"/>
      <protection hidden="1"/>
    </xf>
    <xf numFmtId="0" fontId="16" fillId="0" borderId="57" xfId="0" applyFont="1" applyBorder="1" applyProtection="1"/>
    <xf numFmtId="0" fontId="14" fillId="9" borderId="0" xfId="2" applyFont="1" applyFill="1" applyBorder="1" applyAlignment="1" applyProtection="1">
      <alignment wrapText="1"/>
      <protection hidden="1"/>
    </xf>
    <xf numFmtId="0" fontId="14" fillId="0" borderId="0" xfId="2" applyFont="1" applyFill="1" applyBorder="1" applyAlignment="1" applyProtection="1">
      <alignment wrapText="1"/>
      <protection locked="0" hidden="1"/>
    </xf>
    <xf numFmtId="0" fontId="14" fillId="0" borderId="0" xfId="2" applyFont="1" applyBorder="1" applyAlignment="1" applyProtection="1">
      <alignment wrapText="1"/>
      <protection hidden="1"/>
    </xf>
    <xf numFmtId="0" fontId="5" fillId="4" borderId="0" xfId="2" applyFont="1" applyFill="1" applyBorder="1" applyAlignment="1" applyProtection="1">
      <alignment horizontal="center" vertical="center" wrapText="1"/>
      <protection hidden="1"/>
    </xf>
    <xf numFmtId="0" fontId="15" fillId="0" borderId="0" xfId="2" applyFont="1" applyFill="1" applyBorder="1" applyAlignment="1" applyProtection="1">
      <alignment horizontal="left" indent="1"/>
      <protection hidden="1"/>
    </xf>
    <xf numFmtId="0" fontId="15" fillId="0" borderId="0" xfId="2" applyFont="1" applyFill="1" applyBorder="1" applyAlignment="1" applyProtection="1">
      <alignment horizontal="left" indent="3"/>
      <protection hidden="1"/>
    </xf>
    <xf numFmtId="0" fontId="15" fillId="0" borderId="0" xfId="0" applyFont="1" applyFill="1" applyBorder="1" applyAlignment="1" applyProtection="1">
      <alignment horizontal="left" vertical="center"/>
      <protection hidden="1"/>
    </xf>
    <xf numFmtId="0" fontId="17" fillId="10" borderId="6" xfId="2" applyFont="1" applyFill="1" applyBorder="1" applyAlignment="1" applyProtection="1">
      <alignment horizontal="center"/>
      <protection hidden="1"/>
    </xf>
    <xf numFmtId="0" fontId="17" fillId="10" borderId="6" xfId="0" applyFont="1" applyFill="1" applyBorder="1" applyAlignment="1" applyProtection="1">
      <alignment horizontal="center" vertical="center"/>
      <protection hidden="1"/>
    </xf>
    <xf numFmtId="0" fontId="15" fillId="0" borderId="66" xfId="2" applyFont="1" applyFill="1" applyBorder="1" applyAlignment="1" applyProtection="1">
      <alignment horizontal="center"/>
      <protection hidden="1"/>
    </xf>
    <xf numFmtId="0" fontId="15" fillId="0" borderId="66" xfId="2" applyFont="1" applyFill="1" applyBorder="1" applyAlignment="1" applyProtection="1">
      <alignment horizontal="left" indent="1"/>
      <protection hidden="1"/>
    </xf>
    <xf numFmtId="0" fontId="15" fillId="0" borderId="66" xfId="0" applyFont="1" applyFill="1" applyBorder="1" applyAlignment="1" applyProtection="1">
      <alignment horizontal="left" vertical="center"/>
      <protection hidden="1"/>
    </xf>
    <xf numFmtId="0" fontId="15" fillId="0" borderId="21" xfId="2" applyFont="1" applyFill="1" applyBorder="1" applyAlignment="1" applyProtection="1">
      <alignment horizontal="center"/>
      <protection hidden="1"/>
    </xf>
    <xf numFmtId="0" fontId="15" fillId="0" borderId="21" xfId="2" applyFont="1" applyFill="1" applyBorder="1" applyAlignment="1" applyProtection="1">
      <alignment horizontal="left" indent="1"/>
      <protection hidden="1"/>
    </xf>
    <xf numFmtId="0" fontId="15" fillId="0" borderId="21" xfId="0" applyFont="1" applyFill="1" applyBorder="1" applyAlignment="1" applyProtection="1">
      <alignment horizontal="left" vertical="center"/>
      <protection hidden="1"/>
    </xf>
    <xf numFmtId="0" fontId="12" fillId="0" borderId="22" xfId="2" applyFont="1" applyFill="1" applyBorder="1" applyAlignment="1" applyProtection="1">
      <alignment horizontal="center"/>
      <protection hidden="1"/>
    </xf>
    <xf numFmtId="0" fontId="12" fillId="0" borderId="22" xfId="2" applyFont="1" applyFill="1" applyBorder="1" applyProtection="1">
      <protection hidden="1"/>
    </xf>
    <xf numFmtId="0" fontId="15" fillId="0" borderId="22" xfId="2" applyFont="1" applyFill="1" applyBorder="1" applyAlignment="1" applyProtection="1">
      <alignment horizontal="left" indent="1"/>
      <protection hidden="1"/>
    </xf>
    <xf numFmtId="0" fontId="15" fillId="0" borderId="22" xfId="0" applyFont="1" applyFill="1" applyBorder="1" applyAlignment="1" applyProtection="1">
      <alignment horizontal="left" vertical="center"/>
      <protection hidden="1"/>
    </xf>
    <xf numFmtId="0" fontId="15" fillId="0" borderId="22" xfId="2" applyFont="1" applyFill="1" applyBorder="1" applyAlignment="1" applyProtection="1">
      <alignment horizontal="center"/>
      <protection hidden="1"/>
    </xf>
    <xf numFmtId="0" fontId="12" fillId="0" borderId="22" xfId="2" applyFont="1" applyFill="1" applyBorder="1" applyAlignment="1" applyProtection="1">
      <alignment horizontal="center" vertical="center"/>
      <protection hidden="1"/>
    </xf>
    <xf numFmtId="0" fontId="15" fillId="0" borderId="22" xfId="2" applyFont="1" applyFill="1" applyBorder="1" applyAlignment="1" applyProtection="1">
      <alignment horizontal="left" indent="1"/>
      <protection locked="0" hidden="1"/>
    </xf>
    <xf numFmtId="0" fontId="15" fillId="0" borderId="22" xfId="2" applyFont="1" applyFill="1" applyBorder="1" applyAlignment="1" applyProtection="1">
      <alignment wrapText="1"/>
      <protection hidden="1"/>
    </xf>
    <xf numFmtId="0" fontId="15" fillId="0" borderId="22" xfId="2" applyFont="1" applyFill="1" applyBorder="1" applyAlignment="1" applyProtection="1">
      <alignment horizontal="left" vertical="center"/>
      <protection hidden="1"/>
    </xf>
    <xf numFmtId="0" fontId="12" fillId="0" borderId="22" xfId="2" applyFont="1" applyFill="1" applyBorder="1" applyProtection="1">
      <protection locked="0" hidden="1"/>
    </xf>
    <xf numFmtId="0" fontId="16" fillId="0" borderId="22" xfId="0" applyFont="1" applyFill="1" applyBorder="1" applyProtection="1"/>
    <xf numFmtId="0" fontId="12" fillId="0" borderId="70" xfId="2" applyFont="1" applyFill="1" applyBorder="1" applyAlignment="1" applyProtection="1">
      <alignment horizontal="center"/>
      <protection hidden="1"/>
    </xf>
    <xf numFmtId="0" fontId="15" fillId="0" borderId="70" xfId="2" applyFont="1" applyFill="1" applyBorder="1" applyAlignment="1" applyProtection="1">
      <alignment horizontal="left" indent="1"/>
      <protection locked="0" hidden="1"/>
    </xf>
    <xf numFmtId="0" fontId="15" fillId="0" borderId="70" xfId="2" applyFont="1" applyFill="1" applyBorder="1" applyAlignment="1" applyProtection="1">
      <alignment wrapText="1"/>
      <protection hidden="1"/>
    </xf>
    <xf numFmtId="0" fontId="16" fillId="0" borderId="70" xfId="0" applyFont="1" applyFill="1" applyBorder="1" applyProtection="1"/>
    <xf numFmtId="0" fontId="3" fillId="9" borderId="0" xfId="0" applyFont="1" applyFill="1"/>
    <xf numFmtId="0" fontId="4" fillId="4" borderId="0" xfId="0" applyFont="1" applyFill="1"/>
    <xf numFmtId="0" fontId="4" fillId="9" borderId="0" xfId="0" applyFont="1" applyFill="1"/>
    <xf numFmtId="0" fontId="3" fillId="9" borderId="0" xfId="0" applyFont="1" applyFill="1" applyProtection="1"/>
    <xf numFmtId="0" fontId="3" fillId="9" borderId="0" xfId="0" applyFont="1" applyFill="1" applyAlignment="1" applyProtection="1"/>
    <xf numFmtId="0" fontId="18" fillId="10" borderId="16" xfId="0" applyFont="1" applyFill="1" applyBorder="1" applyAlignment="1" applyProtection="1">
      <alignment horizontal="center"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10" borderId="17" xfId="0" applyFont="1" applyFill="1" applyBorder="1" applyAlignment="1" applyProtection="1">
      <alignment horizontal="center" vertical="center" wrapText="1"/>
      <protection hidden="1"/>
    </xf>
    <xf numFmtId="0" fontId="18" fillId="0" borderId="48" xfId="0" applyFont="1" applyFill="1" applyBorder="1" applyAlignment="1" applyProtection="1">
      <alignment horizontal="center" vertical="center" shrinkToFit="1"/>
      <protection locked="0"/>
    </xf>
    <xf numFmtId="0" fontId="18" fillId="0" borderId="49" xfId="0" applyFont="1" applyFill="1" applyBorder="1" applyAlignment="1" applyProtection="1">
      <alignment horizontal="center" vertical="center" shrinkToFit="1"/>
      <protection locked="0"/>
    </xf>
    <xf numFmtId="0" fontId="18" fillId="0" borderId="6" xfId="0" applyFont="1" applyFill="1" applyBorder="1" applyAlignment="1" applyProtection="1">
      <alignment horizontal="center" vertical="center" shrinkToFit="1"/>
      <protection locked="0"/>
    </xf>
    <xf numFmtId="0" fontId="18" fillId="10" borderId="20" xfId="0" applyFont="1" applyFill="1" applyBorder="1" applyAlignment="1" applyProtection="1">
      <alignment horizontal="center" vertical="center" wrapText="1"/>
      <protection hidden="1"/>
    </xf>
    <xf numFmtId="0" fontId="3" fillId="9" borderId="0" xfId="0" applyFont="1" applyFill="1" applyAlignment="1" applyProtection="1">
      <alignment vertical="center"/>
    </xf>
    <xf numFmtId="0" fontId="14" fillId="15" borderId="66" xfId="0" applyFont="1" applyFill="1" applyBorder="1" applyAlignment="1" applyProtection="1">
      <alignment horizontal="center" vertical="center" shrinkToFit="1"/>
      <protection hidden="1"/>
    </xf>
    <xf numFmtId="0" fontId="14" fillId="0" borderId="85" xfId="0" applyFont="1" applyFill="1" applyBorder="1" applyAlignment="1" applyProtection="1">
      <alignment horizontal="left" vertical="center" shrinkToFit="1"/>
      <protection hidden="1"/>
    </xf>
    <xf numFmtId="0" fontId="14" fillId="0" borderId="24" xfId="0" applyFont="1" applyBorder="1" applyAlignment="1" applyProtection="1">
      <alignment horizontal="center" vertical="center" shrinkToFit="1"/>
      <protection locked="0"/>
    </xf>
    <xf numFmtId="0" fontId="14" fillId="0" borderId="25" xfId="0" applyFont="1" applyBorder="1" applyAlignment="1" applyProtection="1">
      <alignment horizontal="center" vertical="center" shrinkToFit="1"/>
      <protection locked="0"/>
    </xf>
    <xf numFmtId="0" fontId="14" fillId="0" borderId="26" xfId="0" applyFont="1" applyBorder="1" applyAlignment="1" applyProtection="1">
      <alignment horizontal="center" vertical="center" shrinkToFit="1"/>
      <protection locked="0"/>
    </xf>
    <xf numFmtId="0" fontId="14" fillId="12" borderId="84" xfId="0" applyFont="1" applyFill="1" applyBorder="1" applyAlignment="1" applyProtection="1">
      <alignment horizontal="center" vertical="center" shrinkToFit="1"/>
      <protection hidden="1"/>
    </xf>
    <xf numFmtId="0" fontId="18" fillId="12" borderId="84" xfId="0" applyNumberFormat="1" applyFont="1" applyFill="1" applyBorder="1" applyAlignment="1" applyProtection="1">
      <alignment horizontal="center" vertical="center" shrinkToFit="1"/>
      <protection hidden="1"/>
    </xf>
    <xf numFmtId="0" fontId="18" fillId="12" borderId="66" xfId="0" applyNumberFormat="1" applyFont="1" applyFill="1" applyBorder="1" applyAlignment="1" applyProtection="1">
      <alignment horizontal="center" vertical="center" shrinkToFit="1"/>
      <protection hidden="1"/>
    </xf>
    <xf numFmtId="0" fontId="14" fillId="14" borderId="24" xfId="0" applyFont="1" applyFill="1" applyBorder="1" applyAlignment="1" applyProtection="1">
      <alignment horizontal="center" vertical="center" shrinkToFit="1"/>
      <protection hidden="1"/>
    </xf>
    <xf numFmtId="1" fontId="14" fillId="14" borderId="25" xfId="0" applyNumberFormat="1" applyFont="1" applyFill="1" applyBorder="1" applyAlignment="1" applyProtection="1">
      <alignment horizontal="center" vertical="center" shrinkToFit="1"/>
      <protection hidden="1"/>
    </xf>
    <xf numFmtId="0" fontId="18" fillId="14" borderId="26" xfId="0" applyNumberFormat="1" applyFont="1" applyFill="1" applyBorder="1" applyAlignment="1" applyProtection="1">
      <alignment horizontal="center" vertical="center" shrinkToFit="1"/>
      <protection hidden="1"/>
    </xf>
    <xf numFmtId="0" fontId="14" fillId="14" borderId="82" xfId="0" applyFont="1" applyFill="1" applyBorder="1" applyAlignment="1" applyProtection="1">
      <alignment horizontal="center" vertical="center" shrinkToFit="1"/>
      <protection hidden="1"/>
    </xf>
    <xf numFmtId="0" fontId="14" fillId="0" borderId="71" xfId="0" applyFont="1" applyFill="1" applyBorder="1" applyAlignment="1" applyProtection="1">
      <alignment horizontal="center" vertical="center" shrinkToFit="1"/>
      <protection hidden="1"/>
    </xf>
    <xf numFmtId="0" fontId="14" fillId="15" borderId="22" xfId="0" applyFont="1" applyFill="1" applyBorder="1" applyAlignment="1" applyProtection="1">
      <alignment horizontal="center" vertical="center" shrinkToFit="1"/>
      <protection hidden="1"/>
    </xf>
    <xf numFmtId="0" fontId="14" fillId="0" borderId="1" xfId="0" applyFont="1" applyFill="1" applyBorder="1" applyAlignment="1" applyProtection="1">
      <alignment horizontal="left" vertical="center" shrinkToFit="1"/>
      <protection hidden="1"/>
    </xf>
    <xf numFmtId="0" fontId="14" fillId="0" borderId="27" xfId="0" applyFont="1" applyBorder="1" applyAlignment="1" applyProtection="1">
      <alignment horizontal="center" vertical="center" shrinkToFit="1"/>
      <protection locked="0"/>
    </xf>
    <xf numFmtId="0" fontId="14" fillId="0" borderId="3" xfId="0" applyFont="1" applyBorder="1" applyAlignment="1" applyProtection="1">
      <alignment horizontal="center" vertical="center" shrinkToFit="1"/>
      <protection locked="0"/>
    </xf>
    <xf numFmtId="0" fontId="14" fillId="0" borderId="28" xfId="0" applyFont="1" applyBorder="1" applyAlignment="1" applyProtection="1">
      <alignment horizontal="center" vertical="center" shrinkToFit="1"/>
      <protection locked="0"/>
    </xf>
    <xf numFmtId="0" fontId="14" fillId="12" borderId="30" xfId="0" applyFont="1" applyFill="1" applyBorder="1" applyAlignment="1" applyProtection="1">
      <alignment horizontal="center" vertical="center" shrinkToFit="1"/>
      <protection hidden="1"/>
    </xf>
    <xf numFmtId="0" fontId="18" fillId="12" borderId="30" xfId="0" applyNumberFormat="1" applyFont="1" applyFill="1" applyBorder="1" applyAlignment="1" applyProtection="1">
      <alignment horizontal="center" vertical="center" shrinkToFit="1"/>
      <protection hidden="1"/>
    </xf>
    <xf numFmtId="0" fontId="18" fillId="12" borderId="22" xfId="0" applyNumberFormat="1" applyFont="1" applyFill="1" applyBorder="1" applyAlignment="1" applyProtection="1">
      <alignment horizontal="center" vertical="center" shrinkToFit="1"/>
      <protection hidden="1"/>
    </xf>
    <xf numFmtId="0" fontId="14" fillId="14" borderId="27" xfId="0" applyFont="1" applyFill="1" applyBorder="1" applyAlignment="1" applyProtection="1">
      <alignment horizontal="center" vertical="center" shrinkToFit="1"/>
      <protection hidden="1"/>
    </xf>
    <xf numFmtId="1" fontId="14" fillId="14" borderId="3" xfId="0" applyNumberFormat="1" applyFont="1" applyFill="1" applyBorder="1" applyAlignment="1" applyProtection="1">
      <alignment horizontal="center" vertical="center" shrinkToFit="1"/>
      <protection hidden="1"/>
    </xf>
    <xf numFmtId="0" fontId="18" fillId="14" borderId="28" xfId="0" applyNumberFormat="1" applyFont="1" applyFill="1" applyBorder="1" applyAlignment="1" applyProtection="1">
      <alignment horizontal="center" vertical="center" shrinkToFit="1"/>
      <protection hidden="1"/>
    </xf>
    <xf numFmtId="0" fontId="14" fillId="14" borderId="31" xfId="0" applyFont="1" applyFill="1" applyBorder="1" applyAlignment="1" applyProtection="1">
      <alignment horizontal="center" vertical="center" shrinkToFit="1"/>
      <protection hidden="1"/>
    </xf>
    <xf numFmtId="0" fontId="14" fillId="0" borderId="72" xfId="0" applyFont="1" applyFill="1" applyBorder="1" applyAlignment="1" applyProtection="1">
      <alignment horizontal="center" vertical="center" shrinkToFit="1"/>
      <protection hidden="1"/>
    </xf>
    <xf numFmtId="0" fontId="14" fillId="15" borderId="70" xfId="0" applyFont="1" applyFill="1" applyBorder="1" applyAlignment="1" applyProtection="1">
      <alignment horizontal="center" vertical="center" shrinkToFit="1"/>
      <protection hidden="1"/>
    </xf>
    <xf numFmtId="0" fontId="14" fillId="0" borderId="68" xfId="0" applyFont="1" applyFill="1" applyBorder="1" applyAlignment="1" applyProtection="1">
      <alignment horizontal="left" vertical="center" shrinkToFit="1"/>
      <protection hidden="1"/>
    </xf>
    <xf numFmtId="0" fontId="14" fillId="0" borderId="83" xfId="0" applyFont="1" applyBorder="1" applyAlignment="1" applyProtection="1">
      <alignment horizontal="center" vertical="center" shrinkToFit="1"/>
      <protection locked="0"/>
    </xf>
    <xf numFmtId="0" fontId="14" fillId="0" borderId="51" xfId="0" applyFont="1" applyBorder="1" applyAlignment="1" applyProtection="1">
      <alignment horizontal="center" vertical="center" shrinkToFit="1"/>
      <protection locked="0"/>
    </xf>
    <xf numFmtId="0" fontId="14" fillId="0" borderId="53" xfId="0" applyFont="1" applyBorder="1" applyAlignment="1" applyProtection="1">
      <alignment horizontal="center" vertical="center" shrinkToFit="1"/>
      <protection locked="0"/>
    </xf>
    <xf numFmtId="0" fontId="14" fillId="12" borderId="67" xfId="0" applyFont="1" applyFill="1" applyBorder="1" applyAlignment="1" applyProtection="1">
      <alignment horizontal="center" vertical="center" shrinkToFit="1"/>
      <protection hidden="1"/>
    </xf>
    <xf numFmtId="0" fontId="18" fillId="12" borderId="67" xfId="0" applyNumberFormat="1" applyFont="1" applyFill="1" applyBorder="1" applyAlignment="1" applyProtection="1">
      <alignment horizontal="center" vertical="center" shrinkToFit="1"/>
      <protection hidden="1"/>
    </xf>
    <xf numFmtId="0" fontId="18" fillId="12" borderId="70" xfId="0" applyNumberFormat="1" applyFont="1" applyFill="1" applyBorder="1" applyAlignment="1" applyProtection="1">
      <alignment horizontal="center" vertical="center" shrinkToFit="1"/>
      <protection hidden="1"/>
    </xf>
    <xf numFmtId="0" fontId="14" fillId="14" borderId="76" xfId="0" applyFont="1" applyFill="1" applyBorder="1" applyAlignment="1" applyProtection="1">
      <alignment horizontal="center" vertical="center" shrinkToFit="1"/>
      <protection hidden="1"/>
    </xf>
    <xf numFmtId="1" fontId="14" fillId="14" borderId="77" xfId="0" applyNumberFormat="1" applyFont="1" applyFill="1" applyBorder="1" applyAlignment="1" applyProtection="1">
      <alignment horizontal="center" vertical="center" shrinkToFit="1"/>
      <protection hidden="1"/>
    </xf>
    <xf numFmtId="0" fontId="18" fillId="14" borderId="78" xfId="0" applyNumberFormat="1" applyFont="1" applyFill="1" applyBorder="1" applyAlignment="1" applyProtection="1">
      <alignment horizontal="center" vertical="center" shrinkToFit="1"/>
      <protection hidden="1"/>
    </xf>
    <xf numFmtId="0" fontId="14" fillId="14" borderId="69" xfId="0" applyFont="1" applyFill="1" applyBorder="1" applyAlignment="1" applyProtection="1">
      <alignment horizontal="center" vertical="center" shrinkToFit="1"/>
      <protection hidden="1"/>
    </xf>
    <xf numFmtId="0" fontId="14" fillId="0" borderId="73" xfId="0" applyFont="1" applyFill="1" applyBorder="1" applyAlignment="1" applyProtection="1">
      <alignment horizontal="center" vertical="center" shrinkToFit="1"/>
      <protection hidden="1"/>
    </xf>
    <xf numFmtId="0" fontId="3" fillId="0" borderId="0" xfId="0" applyFont="1" applyAlignment="1"/>
    <xf numFmtId="0" fontId="18" fillId="10" borderId="18" xfId="0" applyFont="1" applyFill="1" applyBorder="1" applyAlignment="1" applyProtection="1">
      <alignment horizontal="center" vertical="center" wrapText="1"/>
      <protection hidden="1"/>
    </xf>
    <xf numFmtId="0" fontId="18" fillId="10" borderId="19" xfId="0" applyFont="1" applyFill="1" applyBorder="1" applyAlignment="1" applyProtection="1">
      <alignment horizontal="center" vertical="center" wrapText="1"/>
      <protection hidden="1"/>
    </xf>
    <xf numFmtId="0" fontId="14" fillId="0" borderId="81" xfId="0" applyFont="1" applyFill="1" applyBorder="1" applyAlignment="1" applyProtection="1">
      <alignment horizontal="center" vertical="center" shrinkToFit="1"/>
      <protection locked="0"/>
    </xf>
    <xf numFmtId="0" fontId="14" fillId="0" borderId="60" xfId="0" applyFont="1" applyFill="1" applyBorder="1" applyAlignment="1" applyProtection="1">
      <alignment horizontal="center" vertical="center" shrinkToFit="1"/>
      <protection locked="0"/>
    </xf>
    <xf numFmtId="0" fontId="14" fillId="0" borderId="49" xfId="0" applyFont="1" applyFill="1" applyBorder="1" applyAlignment="1" applyProtection="1">
      <alignment horizontal="center" vertical="center" shrinkToFit="1"/>
      <protection locked="0"/>
    </xf>
    <xf numFmtId="0" fontId="14" fillId="15" borderId="21" xfId="0" applyFont="1" applyFill="1" applyBorder="1" applyAlignment="1" applyProtection="1">
      <alignment horizontal="center" vertical="center" shrinkToFit="1"/>
      <protection hidden="1"/>
    </xf>
    <xf numFmtId="0" fontId="14" fillId="0" borderId="19" xfId="0" applyFont="1" applyFill="1" applyBorder="1" applyAlignment="1" applyProtection="1">
      <alignment horizontal="left" vertical="center" shrinkToFit="1"/>
      <protection hidden="1"/>
    </xf>
    <xf numFmtId="0" fontId="14" fillId="0" borderId="46" xfId="0" applyFont="1" applyBorder="1" applyAlignment="1" applyProtection="1">
      <alignment horizontal="center" vertical="center" shrinkToFit="1"/>
      <protection locked="0"/>
    </xf>
    <xf numFmtId="0" fontId="14" fillId="0" borderId="37" xfId="0" applyFont="1" applyBorder="1" applyAlignment="1" applyProtection="1">
      <alignment horizontal="center" vertical="center" shrinkToFit="1"/>
      <protection locked="0"/>
    </xf>
    <xf numFmtId="0" fontId="14" fillId="0" borderId="47" xfId="0" applyFont="1" applyBorder="1" applyAlignment="1" applyProtection="1">
      <alignment horizontal="center" vertical="center" shrinkToFit="1"/>
      <protection locked="0"/>
    </xf>
    <xf numFmtId="0" fontId="14" fillId="0" borderId="43" xfId="0" applyFont="1" applyBorder="1" applyAlignment="1" applyProtection="1">
      <alignment horizontal="center" vertical="center" shrinkToFit="1"/>
      <protection locked="0"/>
    </xf>
    <xf numFmtId="0" fontId="14" fillId="12" borderId="21" xfId="0" applyFont="1" applyFill="1" applyBorder="1" applyAlignment="1" applyProtection="1">
      <alignment horizontal="center" vertical="center" shrinkToFit="1"/>
      <protection hidden="1"/>
    </xf>
    <xf numFmtId="0" fontId="14" fillId="12" borderId="32" xfId="0" applyFont="1" applyFill="1" applyBorder="1" applyAlignment="1" applyProtection="1">
      <alignment horizontal="center" vertical="center" shrinkToFit="1"/>
      <protection hidden="1"/>
    </xf>
    <xf numFmtId="0" fontId="18" fillId="12" borderId="21" xfId="0" applyNumberFormat="1" applyFont="1" applyFill="1" applyBorder="1" applyAlignment="1" applyProtection="1">
      <alignment horizontal="center" vertical="center" shrinkToFit="1"/>
      <protection hidden="1"/>
    </xf>
    <xf numFmtId="0" fontId="14" fillId="12" borderId="39" xfId="0" applyFont="1" applyFill="1" applyBorder="1" applyAlignment="1" applyProtection="1">
      <alignment horizontal="center" vertical="center" shrinkToFit="1"/>
      <protection hidden="1"/>
    </xf>
    <xf numFmtId="0" fontId="14" fillId="12" borderId="44" xfId="0" applyFont="1" applyFill="1" applyBorder="1" applyAlignment="1" applyProtection="1">
      <alignment horizontal="center" vertical="center" shrinkToFit="1"/>
      <protection hidden="1"/>
    </xf>
    <xf numFmtId="0" fontId="14" fillId="0" borderId="5" xfId="0" applyFont="1" applyBorder="1" applyAlignment="1" applyProtection="1">
      <alignment horizontal="center" vertical="center" shrinkToFit="1"/>
      <protection locked="0"/>
    </xf>
    <xf numFmtId="0" fontId="14" fillId="0" borderId="4" xfId="0" applyFont="1" applyBorder="1" applyAlignment="1" applyProtection="1">
      <alignment horizontal="center" vertical="center" shrinkToFit="1"/>
      <protection locked="0"/>
    </xf>
    <xf numFmtId="0" fontId="14" fillId="12" borderId="31" xfId="0" applyFont="1" applyFill="1" applyBorder="1" applyAlignment="1" applyProtection="1">
      <alignment horizontal="center" vertical="center" shrinkToFit="1"/>
      <protection hidden="1"/>
    </xf>
    <xf numFmtId="0" fontId="14" fillId="12" borderId="72" xfId="0" applyFont="1" applyFill="1" applyBorder="1" applyAlignment="1" applyProtection="1">
      <alignment horizontal="center" vertical="center" shrinkToFit="1"/>
      <protection hidden="1"/>
    </xf>
    <xf numFmtId="0" fontId="14" fillId="0" borderId="20" xfId="0" applyFont="1" applyFill="1" applyBorder="1" applyAlignment="1" applyProtection="1">
      <alignment horizontal="left" vertical="center" shrinkToFit="1"/>
      <protection hidden="1"/>
    </xf>
    <xf numFmtId="0" fontId="14" fillId="0" borderId="59" xfId="0" applyFont="1" applyBorder="1" applyAlignment="1" applyProtection="1">
      <alignment horizontal="center" vertical="center" shrinkToFit="1"/>
      <protection locked="0"/>
    </xf>
    <xf numFmtId="0" fontId="14" fillId="0" borderId="23" xfId="0" applyFont="1" applyBorder="1" applyAlignment="1" applyProtection="1">
      <alignment horizontal="center" vertical="center" shrinkToFit="1"/>
      <protection locked="0"/>
    </xf>
    <xf numFmtId="0" fontId="14" fillId="12" borderId="12" xfId="0" applyFont="1" applyFill="1" applyBorder="1" applyAlignment="1" applyProtection="1">
      <alignment horizontal="center" vertical="center" shrinkToFit="1"/>
      <protection hidden="1"/>
    </xf>
    <xf numFmtId="0" fontId="18" fillId="12" borderId="20" xfId="0" applyNumberFormat="1" applyFont="1" applyFill="1" applyBorder="1" applyAlignment="1" applyProtection="1">
      <alignment horizontal="center" vertical="center" shrinkToFit="1"/>
      <protection hidden="1"/>
    </xf>
    <xf numFmtId="0" fontId="14" fillId="12" borderId="69" xfId="0" applyFont="1" applyFill="1" applyBorder="1" applyAlignment="1" applyProtection="1">
      <alignment horizontal="center" vertical="center" shrinkToFit="1"/>
      <protection hidden="1"/>
    </xf>
    <xf numFmtId="0" fontId="3" fillId="9" borderId="0" xfId="0" applyFont="1" applyFill="1" applyAlignment="1" applyProtection="1">
      <alignment horizontal="center" vertical="center"/>
    </xf>
    <xf numFmtId="0" fontId="9" fillId="10" borderId="10" xfId="0" applyFont="1" applyFill="1" applyBorder="1" applyAlignment="1" applyProtection="1">
      <alignment horizontal="center" vertical="center"/>
      <protection hidden="1"/>
    </xf>
    <xf numFmtId="0" fontId="9" fillId="10" borderId="11" xfId="0" applyFont="1" applyFill="1" applyBorder="1" applyAlignment="1" applyProtection="1">
      <alignment horizontal="center" vertical="center"/>
      <protection hidden="1"/>
    </xf>
    <xf numFmtId="0" fontId="9" fillId="10" borderId="14" xfId="0" applyFont="1" applyFill="1" applyBorder="1" applyAlignment="1" applyProtection="1">
      <alignment horizontal="center" vertical="center"/>
      <protection hidden="1"/>
    </xf>
    <xf numFmtId="0" fontId="9" fillId="10" borderId="15" xfId="0" applyFont="1" applyFill="1" applyBorder="1" applyAlignment="1" applyProtection="1">
      <alignment horizontal="center" vertical="center"/>
      <protection hidden="1"/>
    </xf>
    <xf numFmtId="0" fontId="18" fillId="10" borderId="14" xfId="0" applyFont="1" applyFill="1" applyBorder="1" applyAlignment="1" applyProtection="1">
      <alignment horizontal="center" vertical="center" shrinkToFit="1"/>
      <protection hidden="1"/>
    </xf>
    <xf numFmtId="0" fontId="18" fillId="10" borderId="15" xfId="0" applyFont="1" applyFill="1" applyBorder="1" applyAlignment="1" applyProtection="1">
      <alignment horizontal="center" vertical="center" shrinkToFit="1"/>
      <protection hidden="1"/>
    </xf>
    <xf numFmtId="0" fontId="18" fillId="10" borderId="11" xfId="0" applyFont="1" applyFill="1" applyBorder="1" applyAlignment="1" applyProtection="1">
      <alignment horizontal="center" vertical="center" wrapText="1"/>
      <protection hidden="1"/>
    </xf>
    <xf numFmtId="0" fontId="18" fillId="10" borderId="15" xfId="0" applyFont="1" applyFill="1" applyBorder="1" applyAlignment="1" applyProtection="1">
      <alignment horizontal="center" vertical="center" wrapText="1"/>
      <protection hidden="1"/>
    </xf>
    <xf numFmtId="0" fontId="18" fillId="10" borderId="12" xfId="0" applyFont="1" applyFill="1" applyBorder="1" applyAlignment="1" applyProtection="1">
      <alignment horizontal="center" vertical="center" shrinkToFit="1"/>
      <protection hidden="1"/>
    </xf>
    <xf numFmtId="0" fontId="18" fillId="10" borderId="13" xfId="0" applyFont="1" applyFill="1" applyBorder="1" applyAlignment="1" applyProtection="1">
      <alignment horizontal="center" vertical="center" shrinkToFit="1"/>
      <protection hidden="1"/>
    </xf>
    <xf numFmtId="0" fontId="14" fillId="12" borderId="70" xfId="0" applyFont="1" applyFill="1" applyBorder="1" applyAlignment="1" applyProtection="1">
      <alignment horizontal="center" vertical="center" shrinkToFit="1"/>
      <protection hidden="1"/>
    </xf>
    <xf numFmtId="0" fontId="14" fillId="0" borderId="77" xfId="0" applyFont="1" applyFill="1" applyBorder="1" applyAlignment="1" applyProtection="1">
      <alignment horizontal="center" vertical="center" shrinkToFit="1"/>
      <protection locked="0"/>
    </xf>
    <xf numFmtId="0" fontId="14" fillId="0" borderId="32" xfId="0" applyNumberFormat="1" applyFont="1" applyFill="1" applyBorder="1" applyAlignment="1" applyProtection="1">
      <alignment horizontal="left" vertical="center" shrinkToFit="1"/>
      <protection hidden="1"/>
    </xf>
    <xf numFmtId="0" fontId="14" fillId="0" borderId="39" xfId="0" applyNumberFormat="1" applyFont="1" applyFill="1" applyBorder="1" applyAlignment="1" applyProtection="1">
      <alignment horizontal="left" vertical="center" shrinkToFit="1"/>
      <protection hidden="1"/>
    </xf>
    <xf numFmtId="0" fontId="14" fillId="0" borderId="36" xfId="0" applyFont="1" applyBorder="1" applyAlignment="1" applyProtection="1">
      <alignment horizontal="center" vertical="center" shrinkToFit="1"/>
      <protection locked="0"/>
    </xf>
    <xf numFmtId="0" fontId="14" fillId="0" borderId="36" xfId="0" applyFont="1" applyFill="1" applyBorder="1" applyAlignment="1" applyProtection="1">
      <alignment horizontal="center" vertical="center" shrinkToFit="1"/>
      <protection locked="0"/>
    </xf>
    <xf numFmtId="0" fontId="14" fillId="0" borderId="37" xfId="0" applyFont="1" applyFill="1" applyBorder="1" applyAlignment="1" applyProtection="1">
      <alignment horizontal="center" vertical="center" shrinkToFit="1"/>
      <protection locked="0"/>
    </xf>
    <xf numFmtId="0" fontId="14" fillId="0" borderId="47" xfId="0" applyFont="1" applyFill="1" applyBorder="1" applyAlignment="1" applyProtection="1">
      <alignment horizontal="center" vertical="center" shrinkToFit="1"/>
      <protection locked="0"/>
    </xf>
    <xf numFmtId="0" fontId="14" fillId="12" borderId="36" xfId="0" applyFont="1" applyFill="1" applyBorder="1" applyAlignment="1" applyProtection="1">
      <alignment horizontal="center" vertical="center" shrinkToFit="1"/>
      <protection hidden="1"/>
    </xf>
    <xf numFmtId="0" fontId="14" fillId="16" borderId="46" xfId="0" applyFont="1" applyFill="1" applyBorder="1" applyAlignment="1" applyProtection="1">
      <alignment horizontal="center" vertical="center" shrinkToFit="1"/>
      <protection hidden="1"/>
    </xf>
    <xf numFmtId="0" fontId="14" fillId="16" borderId="37" xfId="0" applyFont="1" applyFill="1" applyBorder="1" applyAlignment="1" applyProtection="1">
      <alignment horizontal="center" vertical="center" shrinkToFit="1"/>
      <protection hidden="1"/>
    </xf>
    <xf numFmtId="0" fontId="14" fillId="16" borderId="43" xfId="0" applyFont="1" applyFill="1" applyBorder="1" applyAlignment="1" applyProtection="1">
      <alignment horizontal="center" vertical="center" shrinkToFit="1"/>
      <protection hidden="1"/>
    </xf>
    <xf numFmtId="0" fontId="14" fillId="16" borderId="21" xfId="0" applyFont="1" applyFill="1" applyBorder="1" applyAlignment="1" applyProtection="1">
      <alignment horizontal="center" vertical="center" shrinkToFit="1"/>
      <protection hidden="1"/>
    </xf>
    <xf numFmtId="0" fontId="14" fillId="0" borderId="21" xfId="0" applyFont="1" applyFill="1" applyBorder="1" applyAlignment="1" applyProtection="1">
      <alignment horizontal="center" vertical="center" shrinkToFit="1"/>
      <protection hidden="1"/>
    </xf>
    <xf numFmtId="0" fontId="14" fillId="0" borderId="21" xfId="0" applyFont="1" applyFill="1" applyBorder="1" applyAlignment="1" applyProtection="1">
      <alignment horizontal="center" vertical="center" shrinkToFit="1"/>
      <protection locked="0" hidden="1"/>
    </xf>
    <xf numFmtId="0" fontId="14" fillId="0" borderId="39" xfId="0" applyFont="1" applyFill="1" applyBorder="1" applyAlignment="1" applyProtection="1">
      <alignment horizontal="center" vertical="center" shrinkToFit="1"/>
      <protection hidden="1"/>
    </xf>
    <xf numFmtId="0" fontId="14" fillId="0" borderId="30" xfId="0" applyNumberFormat="1" applyFont="1" applyFill="1" applyBorder="1" applyAlignment="1" applyProtection="1">
      <alignment horizontal="left" vertical="center" shrinkToFit="1"/>
      <protection hidden="1"/>
    </xf>
    <xf numFmtId="0" fontId="14" fillId="0" borderId="31" xfId="0" applyNumberFormat="1" applyFont="1" applyFill="1" applyBorder="1" applyAlignment="1" applyProtection="1">
      <alignment horizontal="left" vertical="center" shrinkToFit="1"/>
      <protection hidden="1"/>
    </xf>
    <xf numFmtId="0" fontId="14" fillId="0" borderId="27" xfId="0" applyFont="1" applyFill="1" applyBorder="1" applyAlignment="1" applyProtection="1">
      <alignment horizontal="center" vertical="center" shrinkToFit="1"/>
      <protection locked="0"/>
    </xf>
    <xf numFmtId="0" fontId="14" fillId="0" borderId="3" xfId="0" applyFont="1" applyFill="1" applyBorder="1" applyAlignment="1" applyProtection="1">
      <alignment horizontal="center" vertical="center" shrinkToFit="1"/>
      <protection locked="0"/>
    </xf>
    <xf numFmtId="0" fontId="14" fillId="0" borderId="28" xfId="0" applyFont="1" applyFill="1" applyBorder="1" applyAlignment="1" applyProtection="1">
      <alignment horizontal="center" vertical="center" shrinkToFit="1"/>
      <protection locked="0"/>
    </xf>
    <xf numFmtId="0" fontId="14" fillId="12" borderId="27" xfId="0" applyFont="1" applyFill="1" applyBorder="1" applyAlignment="1" applyProtection="1">
      <alignment horizontal="center" vertical="center" shrinkToFit="1"/>
      <protection hidden="1"/>
    </xf>
    <xf numFmtId="0" fontId="14" fillId="12" borderId="22" xfId="0" applyFont="1" applyFill="1" applyBorder="1" applyAlignment="1" applyProtection="1">
      <alignment horizontal="center" vertical="center" shrinkToFit="1"/>
      <protection hidden="1"/>
    </xf>
    <xf numFmtId="0" fontId="14" fillId="0" borderId="22" xfId="0" applyFont="1" applyFill="1" applyBorder="1" applyAlignment="1" applyProtection="1">
      <alignment horizontal="center" vertical="center" shrinkToFit="1"/>
      <protection hidden="1"/>
    </xf>
    <xf numFmtId="0" fontId="14" fillId="0" borderId="22" xfId="0" applyFont="1" applyFill="1" applyBorder="1" applyAlignment="1" applyProtection="1">
      <alignment horizontal="center" vertical="center" shrinkToFit="1"/>
      <protection locked="0" hidden="1"/>
    </xf>
    <xf numFmtId="0" fontId="14" fillId="0" borderId="67" xfId="0" applyNumberFormat="1" applyFont="1" applyFill="1" applyBorder="1" applyAlignment="1" applyProtection="1">
      <alignment horizontal="left" vertical="center" shrinkToFit="1"/>
      <protection hidden="1"/>
    </xf>
    <xf numFmtId="0" fontId="14" fillId="0" borderId="69" xfId="0" applyNumberFormat="1" applyFont="1" applyFill="1" applyBorder="1" applyAlignment="1" applyProtection="1">
      <alignment horizontal="left" vertical="center" shrinkToFit="1"/>
      <protection hidden="1"/>
    </xf>
    <xf numFmtId="0" fontId="14" fillId="0" borderId="76" xfId="0" applyFont="1" applyFill="1" applyBorder="1" applyAlignment="1" applyProtection="1">
      <alignment horizontal="center" vertical="center" shrinkToFit="1"/>
      <protection locked="0"/>
    </xf>
    <xf numFmtId="0" fontId="14" fillId="0" borderId="78" xfId="0" applyFont="1" applyFill="1" applyBorder="1" applyAlignment="1" applyProtection="1">
      <alignment horizontal="center" vertical="center" shrinkToFit="1"/>
      <protection locked="0"/>
    </xf>
    <xf numFmtId="0" fontId="14" fillId="12" borderId="76" xfId="0" applyFont="1" applyFill="1" applyBorder="1" applyAlignment="1" applyProtection="1">
      <alignment horizontal="center" vertical="center" shrinkToFit="1"/>
      <protection hidden="1"/>
    </xf>
    <xf numFmtId="0" fontId="14" fillId="16" borderId="59" xfId="0" applyFont="1" applyFill="1" applyBorder="1" applyAlignment="1" applyProtection="1">
      <alignment horizontal="center" vertical="center" shrinkToFit="1"/>
      <protection hidden="1"/>
    </xf>
    <xf numFmtId="0" fontId="14" fillId="16" borderId="51" xfId="0" applyFont="1" applyFill="1" applyBorder="1" applyAlignment="1" applyProtection="1">
      <alignment horizontal="center" vertical="center" shrinkToFit="1"/>
      <protection hidden="1"/>
    </xf>
    <xf numFmtId="0" fontId="14" fillId="16" borderId="23" xfId="0" applyFont="1" applyFill="1" applyBorder="1" applyAlignment="1" applyProtection="1">
      <alignment horizontal="center" vertical="center" shrinkToFit="1"/>
      <protection hidden="1"/>
    </xf>
    <xf numFmtId="0" fontId="14" fillId="16" borderId="20" xfId="0" applyFont="1" applyFill="1" applyBorder="1" applyAlignment="1" applyProtection="1">
      <alignment horizontal="center" vertical="center" shrinkToFit="1"/>
      <protection hidden="1"/>
    </xf>
    <xf numFmtId="0" fontId="14" fillId="0" borderId="70" xfId="0" applyFont="1" applyFill="1" applyBorder="1" applyAlignment="1" applyProtection="1">
      <alignment horizontal="center" vertical="center" shrinkToFit="1"/>
      <protection hidden="1"/>
    </xf>
    <xf numFmtId="0" fontId="14" fillId="0" borderId="70" xfId="0" applyFont="1" applyFill="1" applyBorder="1" applyAlignment="1" applyProtection="1">
      <alignment horizontal="center" vertical="center" shrinkToFit="1"/>
      <protection locked="0" hidden="1"/>
    </xf>
    <xf numFmtId="0" fontId="14" fillId="0" borderId="13" xfId="0" applyFont="1" applyFill="1" applyBorder="1" applyAlignment="1" applyProtection="1">
      <alignment horizontal="center" vertical="center" shrinkToFit="1"/>
      <protection hidden="1"/>
    </xf>
    <xf numFmtId="0" fontId="3" fillId="9" borderId="0" xfId="0" applyFont="1" applyFill="1" applyAlignment="1" applyProtection="1">
      <alignment shrinkToFit="1"/>
    </xf>
    <xf numFmtId="0" fontId="3" fillId="9" borderId="0" xfId="0" applyFont="1" applyFill="1" applyAlignment="1" applyProtection="1">
      <alignment horizontal="center" vertical="center" shrinkToFit="1"/>
    </xf>
    <xf numFmtId="0" fontId="3" fillId="0" borderId="0" xfId="0" applyFont="1" applyAlignment="1" applyProtection="1"/>
    <xf numFmtId="0" fontId="3" fillId="0" borderId="0" xfId="0" applyFont="1" applyAlignment="1" applyProtection="1">
      <alignment horizontal="center" vertical="center"/>
    </xf>
    <xf numFmtId="0" fontId="9" fillId="10" borderId="10" xfId="0" applyFont="1" applyFill="1" applyBorder="1" applyAlignment="1" applyProtection="1">
      <alignment vertical="center"/>
      <protection hidden="1"/>
    </xf>
    <xf numFmtId="0" fontId="9" fillId="10" borderId="14" xfId="0" applyFont="1" applyFill="1" applyBorder="1" applyAlignment="1" applyProtection="1">
      <alignment vertical="center"/>
      <protection hidden="1"/>
    </xf>
    <xf numFmtId="0" fontId="18" fillId="10" borderId="8" xfId="0" applyFont="1" applyFill="1" applyBorder="1" applyAlignment="1" applyProtection="1">
      <alignment horizontal="center" vertical="center"/>
      <protection hidden="1"/>
    </xf>
    <xf numFmtId="0" fontId="9" fillId="10" borderId="14" xfId="0" applyFont="1" applyFill="1" applyBorder="1" applyAlignment="1" applyProtection="1">
      <alignment vertical="center" shrinkToFit="1"/>
      <protection hidden="1"/>
    </xf>
    <xf numFmtId="0" fontId="9" fillId="10" borderId="12" xfId="0" applyFont="1" applyFill="1" applyBorder="1" applyAlignment="1" applyProtection="1">
      <alignment vertical="center" shrinkToFit="1"/>
      <protection hidden="1"/>
    </xf>
    <xf numFmtId="0" fontId="14" fillId="0" borderId="39" xfId="0" applyFont="1" applyFill="1" applyBorder="1" applyAlignment="1" applyProtection="1">
      <alignment horizontal="left" vertical="center" shrinkToFit="1"/>
      <protection hidden="1"/>
    </xf>
    <xf numFmtId="0" fontId="14" fillId="0" borderId="2" xfId="0" applyFont="1" applyFill="1" applyBorder="1" applyAlignment="1" applyProtection="1">
      <alignment horizontal="left" vertical="center" shrinkToFit="1"/>
      <protection hidden="1"/>
    </xf>
    <xf numFmtId="0" fontId="14" fillId="11" borderId="36" xfId="0" applyFont="1" applyFill="1" applyBorder="1" applyAlignment="1" applyProtection="1">
      <alignment horizontal="center" vertical="center" shrinkToFit="1"/>
      <protection hidden="1"/>
    </xf>
    <xf numFmtId="0" fontId="14" fillId="11" borderId="37" xfId="0" applyFont="1" applyFill="1" applyBorder="1" applyAlignment="1" applyProtection="1">
      <alignment horizontal="center" vertical="center" shrinkToFit="1"/>
      <protection hidden="1"/>
    </xf>
    <xf numFmtId="0" fontId="14" fillId="11" borderId="47" xfId="0" applyFont="1" applyFill="1" applyBorder="1" applyAlignment="1" applyProtection="1">
      <alignment horizontal="center" vertical="center" shrinkToFit="1"/>
      <protection hidden="1"/>
    </xf>
    <xf numFmtId="2" fontId="14" fillId="11" borderId="21" xfId="0" applyNumberFormat="1" applyFont="1" applyFill="1" applyBorder="1" applyAlignment="1" applyProtection="1">
      <alignment horizontal="center" vertical="center" shrinkToFit="1"/>
      <protection hidden="1"/>
    </xf>
    <xf numFmtId="0" fontId="14" fillId="11" borderId="21" xfId="0" applyFont="1" applyFill="1" applyBorder="1" applyAlignment="1" applyProtection="1">
      <alignment horizontal="center" vertical="center" shrinkToFit="1"/>
      <protection hidden="1"/>
    </xf>
    <xf numFmtId="0" fontId="14" fillId="11" borderId="27" xfId="0" applyFont="1" applyFill="1" applyBorder="1" applyAlignment="1" applyProtection="1">
      <alignment horizontal="center" vertical="center" shrinkToFit="1"/>
      <protection hidden="1"/>
    </xf>
    <xf numFmtId="0" fontId="14" fillId="11" borderId="3" xfId="0" applyFont="1" applyFill="1" applyBorder="1" applyAlignment="1" applyProtection="1">
      <alignment horizontal="center" vertical="center" shrinkToFit="1"/>
      <protection hidden="1"/>
    </xf>
    <xf numFmtId="0" fontId="14" fillId="11" borderId="28" xfId="0" applyFont="1" applyFill="1" applyBorder="1" applyAlignment="1" applyProtection="1">
      <alignment horizontal="center" vertical="center" shrinkToFit="1"/>
      <protection hidden="1"/>
    </xf>
    <xf numFmtId="0" fontId="14" fillId="11" borderId="22" xfId="0" applyFont="1" applyFill="1" applyBorder="1" applyAlignment="1" applyProtection="1">
      <alignment horizontal="center" vertical="center" shrinkToFit="1"/>
      <protection hidden="1"/>
    </xf>
    <xf numFmtId="0" fontId="14" fillId="0" borderId="13" xfId="0" applyFont="1" applyFill="1" applyBorder="1" applyAlignment="1" applyProtection="1">
      <alignment horizontal="left" vertical="center" shrinkToFit="1"/>
      <protection hidden="1"/>
    </xf>
    <xf numFmtId="0" fontId="14" fillId="11" borderId="76" xfId="0" applyFont="1" applyFill="1" applyBorder="1" applyAlignment="1" applyProtection="1">
      <alignment horizontal="center" vertical="center" shrinkToFit="1"/>
      <protection hidden="1"/>
    </xf>
    <xf numFmtId="0" fontId="14" fillId="11" borderId="77" xfId="0" applyFont="1" applyFill="1" applyBorder="1" applyAlignment="1" applyProtection="1">
      <alignment horizontal="center" vertical="center" shrinkToFit="1"/>
      <protection hidden="1"/>
    </xf>
    <xf numFmtId="0" fontId="14" fillId="11" borderId="78" xfId="0" applyFont="1" applyFill="1" applyBorder="1" applyAlignment="1" applyProtection="1">
      <alignment horizontal="center" vertical="center" shrinkToFit="1"/>
      <protection hidden="1"/>
    </xf>
    <xf numFmtId="2" fontId="14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14" fillId="11" borderId="70" xfId="0" applyFont="1" applyFill="1" applyBorder="1" applyAlignment="1" applyProtection="1">
      <alignment horizontal="center" vertical="center" shrinkToFit="1"/>
      <protection hidden="1"/>
    </xf>
    <xf numFmtId="0" fontId="3" fillId="0" borderId="0" xfId="0" applyFont="1" applyFill="1" applyProtection="1"/>
    <xf numFmtId="0" fontId="9" fillId="10" borderId="6" xfId="0" applyFont="1" applyFill="1" applyBorder="1" applyAlignment="1" applyProtection="1">
      <alignment vertical="center"/>
      <protection hidden="1"/>
    </xf>
    <xf numFmtId="0" fontId="9" fillId="10" borderId="16" xfId="0" applyFont="1" applyFill="1" applyBorder="1" applyAlignment="1" applyProtection="1">
      <alignment vertical="center"/>
      <protection hidden="1"/>
    </xf>
    <xf numFmtId="0" fontId="9" fillId="10" borderId="0" xfId="0" applyFont="1" applyFill="1" applyBorder="1" applyAlignment="1" applyProtection="1">
      <alignment vertical="center"/>
      <protection hidden="1"/>
    </xf>
    <xf numFmtId="0" fontId="7" fillId="0" borderId="27" xfId="0" applyFont="1" applyFill="1" applyBorder="1" applyAlignment="1" applyProtection="1">
      <alignment horizontal="center" vertical="center" textRotation="90"/>
      <protection locked="0"/>
    </xf>
    <xf numFmtId="0" fontId="7" fillId="0" borderId="3" xfId="0" applyFont="1" applyFill="1" applyBorder="1" applyAlignment="1" applyProtection="1">
      <alignment horizontal="center" vertical="center" textRotation="90"/>
      <protection locked="0"/>
    </xf>
    <xf numFmtId="0" fontId="7" fillId="0" borderId="28" xfId="0" applyFont="1" applyFill="1" applyBorder="1" applyAlignment="1" applyProtection="1">
      <alignment horizontal="center" vertical="center" textRotation="90"/>
      <protection locked="0"/>
    </xf>
    <xf numFmtId="0" fontId="7" fillId="0" borderId="4" xfId="0" applyFont="1" applyFill="1" applyBorder="1" applyAlignment="1" applyProtection="1">
      <alignment horizontal="center" vertical="center" textRotation="90"/>
      <protection locked="0"/>
    </xf>
    <xf numFmtId="0" fontId="9" fillId="10" borderId="6" xfId="0" applyFont="1" applyFill="1" applyBorder="1" applyAlignment="1" applyProtection="1">
      <alignment vertical="center" shrinkToFit="1"/>
      <protection hidden="1"/>
    </xf>
    <xf numFmtId="0" fontId="9" fillId="10" borderId="0" xfId="0" applyFont="1" applyFill="1" applyBorder="1" applyAlignment="1" applyProtection="1">
      <alignment vertical="center" shrinkToFit="1"/>
      <protection hidden="1"/>
    </xf>
    <xf numFmtId="0" fontId="14" fillId="0" borderId="27" xfId="0" applyFont="1" applyFill="1" applyBorder="1" applyAlignment="1" applyProtection="1">
      <alignment horizontal="center" vertical="center" textRotation="90" shrinkToFit="1"/>
      <protection locked="0"/>
    </xf>
    <xf numFmtId="0" fontId="14" fillId="0" borderId="3" xfId="0" applyFont="1" applyFill="1" applyBorder="1" applyAlignment="1" applyProtection="1">
      <alignment horizontal="center" vertical="center" textRotation="90" shrinkToFit="1"/>
      <protection locked="0"/>
    </xf>
    <xf numFmtId="0" fontId="14" fillId="0" borderId="28" xfId="0" applyFont="1" applyFill="1" applyBorder="1" applyAlignment="1" applyProtection="1">
      <alignment horizontal="center" vertical="center" textRotation="90" shrinkToFit="1"/>
      <protection locked="0"/>
    </xf>
    <xf numFmtId="0" fontId="14" fillId="0" borderId="5" xfId="0" applyFont="1" applyFill="1" applyBorder="1" applyAlignment="1" applyProtection="1">
      <alignment horizontal="center" vertical="center" textRotation="90" shrinkToFit="1"/>
      <protection locked="0"/>
    </xf>
    <xf numFmtId="0" fontId="14" fillId="0" borderId="4" xfId="0" applyFont="1" applyFill="1" applyBorder="1" applyAlignment="1" applyProtection="1">
      <alignment horizontal="center" vertical="center" textRotation="90" shrinkToFit="1"/>
      <protection locked="0"/>
    </xf>
    <xf numFmtId="0" fontId="9" fillId="10" borderId="17" xfId="0" applyFont="1" applyFill="1" applyBorder="1" applyAlignment="1" applyProtection="1">
      <alignment vertical="center" shrinkToFit="1"/>
      <protection hidden="1"/>
    </xf>
    <xf numFmtId="0" fontId="14" fillId="0" borderId="76" xfId="0" applyFont="1" applyFill="1" applyBorder="1" applyAlignment="1" applyProtection="1">
      <alignment horizontal="center" vertical="center" textRotation="90" shrinkToFit="1"/>
      <protection locked="0"/>
    </xf>
    <xf numFmtId="0" fontId="14" fillId="0" borderId="77" xfId="0" applyFont="1" applyFill="1" applyBorder="1" applyAlignment="1" applyProtection="1">
      <alignment horizontal="center" vertical="center" textRotation="90" shrinkToFit="1"/>
      <protection locked="0"/>
    </xf>
    <xf numFmtId="0" fontId="14" fillId="0" borderId="78" xfId="0" applyFont="1" applyFill="1" applyBorder="1" applyAlignment="1" applyProtection="1">
      <alignment horizontal="center" vertical="center" textRotation="90" shrinkToFit="1"/>
      <protection locked="0"/>
    </xf>
    <xf numFmtId="0" fontId="14" fillId="0" borderId="80" xfId="0" applyFont="1" applyFill="1" applyBorder="1" applyAlignment="1" applyProtection="1">
      <alignment horizontal="center" vertical="center" textRotation="90" shrinkToFit="1"/>
      <protection locked="0"/>
    </xf>
    <xf numFmtId="0" fontId="14" fillId="0" borderId="79" xfId="0" applyFont="1" applyFill="1" applyBorder="1" applyAlignment="1" applyProtection="1">
      <alignment horizontal="center" vertical="center" textRotation="90" shrinkToFit="1"/>
      <protection locked="0"/>
    </xf>
    <xf numFmtId="0" fontId="14" fillId="15" borderId="21" xfId="0" applyNumberFormat="1" applyFont="1" applyFill="1" applyBorder="1" applyAlignment="1" applyProtection="1">
      <alignment horizontal="center" vertical="center"/>
      <protection hidden="1"/>
    </xf>
    <xf numFmtId="0" fontId="14" fillId="0" borderId="2" xfId="0" applyNumberFormat="1" applyFont="1" applyFill="1" applyBorder="1" applyAlignment="1" applyProtection="1">
      <alignment horizontal="left" vertical="center" shrinkToFit="1"/>
      <protection hidden="1"/>
    </xf>
    <xf numFmtId="0" fontId="14" fillId="0" borderId="46" xfId="0" applyFont="1" applyFill="1" applyBorder="1" applyAlignment="1" applyProtection="1">
      <alignment horizontal="center" vertical="center" shrinkToFit="1"/>
      <protection locked="0" hidden="1"/>
    </xf>
    <xf numFmtId="0" fontId="14" fillId="0" borderId="37" xfId="0" applyFont="1" applyFill="1" applyBorder="1" applyAlignment="1" applyProtection="1">
      <alignment horizontal="center" vertical="center" shrinkToFit="1"/>
      <protection locked="0" hidden="1"/>
    </xf>
    <xf numFmtId="0" fontId="14" fillId="0" borderId="36" xfId="0" applyFont="1" applyFill="1" applyBorder="1" applyAlignment="1" applyProtection="1">
      <alignment horizontal="center" vertical="center" shrinkToFit="1"/>
      <protection locked="0" hidden="1"/>
    </xf>
    <xf numFmtId="0" fontId="14" fillId="0" borderId="47" xfId="0" applyFont="1" applyFill="1" applyBorder="1" applyAlignment="1" applyProtection="1">
      <alignment horizontal="center" vertical="center" shrinkToFit="1"/>
      <protection locked="0" hidden="1"/>
    </xf>
    <xf numFmtId="0" fontId="14" fillId="0" borderId="43" xfId="0" applyFont="1" applyFill="1" applyBorder="1" applyAlignment="1" applyProtection="1">
      <alignment horizontal="center" vertical="center" shrinkToFit="1"/>
      <protection locked="0" hidden="1"/>
    </xf>
    <xf numFmtId="0" fontId="14" fillId="11" borderId="24" xfId="0" applyFont="1" applyFill="1" applyBorder="1" applyAlignment="1" applyProtection="1">
      <alignment horizontal="center" vertical="center" shrinkToFit="1"/>
      <protection hidden="1"/>
    </xf>
    <xf numFmtId="0" fontId="14" fillId="11" borderId="25" xfId="0" applyFont="1" applyFill="1" applyBorder="1" applyAlignment="1" applyProtection="1">
      <alignment horizontal="center" vertical="center" shrinkToFit="1"/>
      <protection hidden="1"/>
    </xf>
    <xf numFmtId="0" fontId="14" fillId="11" borderId="26" xfId="0" applyFont="1" applyFill="1" applyBorder="1" applyAlignment="1" applyProtection="1">
      <alignment horizontal="center" vertical="center" shrinkToFit="1"/>
      <protection hidden="1"/>
    </xf>
    <xf numFmtId="0" fontId="14" fillId="0" borderId="21" xfId="0" applyFont="1" applyFill="1" applyBorder="1" applyAlignment="1" applyProtection="1">
      <alignment vertical="center" shrinkToFit="1"/>
      <protection locked="0" hidden="1"/>
    </xf>
    <xf numFmtId="0" fontId="14" fillId="0" borderId="71" xfId="0" applyFont="1" applyFill="1" applyBorder="1" applyAlignment="1" applyProtection="1">
      <alignment vertical="center" shrinkToFit="1"/>
      <protection hidden="1"/>
    </xf>
    <xf numFmtId="0" fontId="14" fillId="15" borderId="22" xfId="0" applyFont="1" applyFill="1" applyBorder="1" applyAlignment="1" applyProtection="1">
      <alignment horizontal="center" vertical="center"/>
      <protection hidden="1"/>
    </xf>
    <xf numFmtId="0" fontId="14" fillId="0" borderId="1" xfId="0" applyNumberFormat="1" applyFont="1" applyFill="1" applyBorder="1" applyAlignment="1" applyProtection="1">
      <alignment horizontal="left" vertical="center" shrinkToFit="1"/>
      <protection hidden="1"/>
    </xf>
    <xf numFmtId="0" fontId="14" fillId="0" borderId="5" xfId="0" applyFont="1" applyFill="1" applyBorder="1" applyAlignment="1" applyProtection="1">
      <alignment horizontal="center" vertical="center" shrinkToFit="1"/>
      <protection locked="0" hidden="1"/>
    </xf>
    <xf numFmtId="0" fontId="14" fillId="0" borderId="3" xfId="0" applyFont="1" applyFill="1" applyBorder="1" applyAlignment="1" applyProtection="1">
      <alignment horizontal="center" vertical="center" shrinkToFit="1"/>
      <protection locked="0" hidden="1"/>
    </xf>
    <xf numFmtId="0" fontId="14" fillId="0" borderId="27" xfId="0" applyFont="1" applyFill="1" applyBorder="1" applyAlignment="1" applyProtection="1">
      <alignment horizontal="center" vertical="center" shrinkToFit="1"/>
      <protection locked="0" hidden="1"/>
    </xf>
    <xf numFmtId="0" fontId="14" fillId="0" borderId="28" xfId="0" applyFont="1" applyFill="1" applyBorder="1" applyAlignment="1" applyProtection="1">
      <alignment horizontal="center" vertical="center" shrinkToFit="1"/>
      <protection locked="0" hidden="1"/>
    </xf>
    <xf numFmtId="0" fontId="14" fillId="0" borderId="4" xfId="0" applyFont="1" applyFill="1" applyBorder="1" applyAlignment="1" applyProtection="1">
      <alignment horizontal="center" vertical="center" shrinkToFit="1"/>
      <protection locked="0" hidden="1"/>
    </xf>
    <xf numFmtId="0" fontId="14" fillId="0" borderId="22" xfId="0" applyFont="1" applyFill="1" applyBorder="1" applyAlignment="1" applyProtection="1">
      <alignment vertical="center" shrinkToFit="1"/>
      <protection locked="0" hidden="1"/>
    </xf>
    <xf numFmtId="0" fontId="14" fillId="0" borderId="72" xfId="0" applyFont="1" applyFill="1" applyBorder="1" applyAlignment="1" applyProtection="1">
      <alignment vertical="center" shrinkToFit="1"/>
      <protection hidden="1"/>
    </xf>
    <xf numFmtId="0" fontId="14" fillId="15" borderId="70" xfId="0" applyFont="1" applyFill="1" applyBorder="1" applyAlignment="1" applyProtection="1">
      <alignment horizontal="center" vertical="center"/>
      <protection hidden="1"/>
    </xf>
    <xf numFmtId="0" fontId="14" fillId="0" borderId="68" xfId="0" applyNumberFormat="1" applyFont="1" applyFill="1" applyBorder="1" applyAlignment="1" applyProtection="1">
      <alignment horizontal="left" vertical="center" shrinkToFit="1"/>
      <protection hidden="1"/>
    </xf>
    <xf numFmtId="0" fontId="14" fillId="0" borderId="80" xfId="0" applyFont="1" applyFill="1" applyBorder="1" applyAlignment="1" applyProtection="1">
      <alignment horizontal="center" vertical="center" shrinkToFit="1"/>
      <protection locked="0" hidden="1"/>
    </xf>
    <xf numFmtId="0" fontId="14" fillId="0" borderId="77" xfId="0" applyFont="1" applyFill="1" applyBorder="1" applyAlignment="1" applyProtection="1">
      <alignment horizontal="center" vertical="center" shrinkToFit="1"/>
      <protection locked="0" hidden="1"/>
    </xf>
    <xf numFmtId="0" fontId="14" fillId="0" borderId="76" xfId="0" applyFont="1" applyFill="1" applyBorder="1" applyAlignment="1" applyProtection="1">
      <alignment horizontal="center" vertical="center" shrinkToFit="1"/>
      <protection locked="0" hidden="1"/>
    </xf>
    <xf numFmtId="0" fontId="14" fillId="0" borderId="78" xfId="0" applyFont="1" applyFill="1" applyBorder="1" applyAlignment="1" applyProtection="1">
      <alignment horizontal="center" vertical="center" shrinkToFit="1"/>
      <protection locked="0" hidden="1"/>
    </xf>
    <xf numFmtId="0" fontId="14" fillId="0" borderId="79" xfId="0" applyFont="1" applyFill="1" applyBorder="1" applyAlignment="1" applyProtection="1">
      <alignment horizontal="center" vertical="center" shrinkToFit="1"/>
      <protection locked="0" hidden="1"/>
    </xf>
    <xf numFmtId="0" fontId="14" fillId="11" borderId="83" xfId="0" applyFont="1" applyFill="1" applyBorder="1" applyAlignment="1" applyProtection="1">
      <alignment horizontal="center" vertical="center" shrinkToFit="1"/>
      <protection hidden="1"/>
    </xf>
    <xf numFmtId="0" fontId="14" fillId="11" borderId="51" xfId="0" applyFont="1" applyFill="1" applyBorder="1" applyAlignment="1" applyProtection="1">
      <alignment horizontal="center" vertical="center" shrinkToFit="1"/>
      <protection hidden="1"/>
    </xf>
    <xf numFmtId="0" fontId="14" fillId="11" borderId="53" xfId="0" applyFont="1" applyFill="1" applyBorder="1" applyAlignment="1" applyProtection="1">
      <alignment horizontal="center" vertical="center" shrinkToFit="1"/>
      <protection hidden="1"/>
    </xf>
    <xf numFmtId="0" fontId="14" fillId="0" borderId="70" xfId="0" applyFont="1" applyFill="1" applyBorder="1" applyAlignment="1" applyProtection="1">
      <alignment vertical="center" shrinkToFit="1"/>
      <protection locked="0" hidden="1"/>
    </xf>
    <xf numFmtId="0" fontId="14" fillId="0" borderId="73" xfId="0" applyFont="1" applyFill="1" applyBorder="1" applyAlignment="1" applyProtection="1">
      <alignment vertical="center" shrinkToFit="1"/>
      <protection hidden="1"/>
    </xf>
    <xf numFmtId="0" fontId="3" fillId="15" borderId="0" xfId="0" applyFont="1" applyFill="1" applyProtection="1"/>
    <xf numFmtId="0" fontId="3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Protection="1">
      <protection locked="0"/>
    </xf>
    <xf numFmtId="0" fontId="3" fillId="0" borderId="0" xfId="0" applyFont="1" applyFill="1"/>
    <xf numFmtId="0" fontId="3" fillId="0" borderId="0" xfId="0" applyFont="1" applyFill="1" applyAlignment="1">
      <alignment horizontal="center" vertical="center"/>
    </xf>
    <xf numFmtId="0" fontId="14" fillId="11" borderId="66" xfId="0" applyFont="1" applyFill="1" applyBorder="1" applyAlignment="1" applyProtection="1">
      <alignment horizontal="center" vertical="center" shrinkToFit="1"/>
      <protection hidden="1"/>
    </xf>
    <xf numFmtId="0" fontId="14" fillId="11" borderId="74" xfId="0" applyFont="1" applyFill="1" applyBorder="1" applyAlignment="1" applyProtection="1">
      <alignment horizontal="center" vertical="center" shrinkToFit="1"/>
      <protection hidden="1"/>
    </xf>
    <xf numFmtId="0" fontId="14" fillId="11" borderId="46" xfId="0" applyFont="1" applyFill="1" applyBorder="1" applyAlignment="1" applyProtection="1">
      <alignment horizontal="center" vertical="center" shrinkToFit="1"/>
      <protection hidden="1"/>
    </xf>
    <xf numFmtId="0" fontId="3" fillId="0" borderId="0" xfId="0" applyFont="1" applyProtection="1"/>
    <xf numFmtId="0" fontId="3" fillId="4" borderId="0" xfId="0" applyFont="1" applyFill="1" applyProtection="1"/>
    <xf numFmtId="0" fontId="17" fillId="4" borderId="0" xfId="0" applyFont="1" applyFill="1" applyProtection="1">
      <protection hidden="1"/>
    </xf>
    <xf numFmtId="0" fontId="3" fillId="9" borderId="0" xfId="0" applyFont="1" applyFill="1" applyAlignment="1" applyProtection="1">
      <alignment horizontal="center"/>
    </xf>
    <xf numFmtId="0" fontId="3" fillId="8" borderId="0" xfId="0" applyFont="1" applyFill="1" applyProtection="1"/>
    <xf numFmtId="0" fontId="3" fillId="8" borderId="0" xfId="0" applyFont="1" applyFill="1" applyAlignment="1" applyProtection="1">
      <alignment horizontal="center"/>
    </xf>
    <xf numFmtId="0" fontId="10" fillId="10" borderId="6" xfId="0" applyFont="1" applyFill="1" applyBorder="1" applyAlignment="1" applyProtection="1">
      <alignment horizontal="center" vertical="center"/>
    </xf>
    <xf numFmtId="49" fontId="22" fillId="10" borderId="6" xfId="0" applyNumberFormat="1" applyFont="1" applyFill="1" applyBorder="1" applyAlignment="1" applyProtection="1">
      <alignment horizontal="center" vertical="center" shrinkToFit="1"/>
    </xf>
    <xf numFmtId="49" fontId="22" fillId="4" borderId="14" xfId="0" applyNumberFormat="1" applyFont="1" applyFill="1" applyBorder="1" applyAlignment="1" applyProtection="1">
      <alignment horizontal="center" vertical="center" shrinkToFit="1"/>
    </xf>
    <xf numFmtId="0" fontId="3" fillId="0" borderId="0" xfId="0" applyFont="1" applyAlignment="1" applyProtection="1">
      <alignment vertical="center"/>
    </xf>
    <xf numFmtId="0" fontId="3" fillId="4" borderId="0" xfId="0" applyFont="1" applyFill="1" applyAlignment="1" applyProtection="1">
      <alignment horizontal="center"/>
    </xf>
    <xf numFmtId="0" fontId="3" fillId="7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10" fillId="7" borderId="0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Border="1" applyAlignment="1" applyProtection="1">
      <alignment horizontal="center" vertical="center"/>
      <protection hidden="1"/>
    </xf>
    <xf numFmtId="0" fontId="17" fillId="7" borderId="0" xfId="0" applyFont="1" applyFill="1" applyBorder="1" applyAlignment="1" applyProtection="1">
      <alignment horizontal="center" vertical="center"/>
      <protection hidden="1"/>
    </xf>
    <xf numFmtId="0" fontId="10" fillId="8" borderId="3" xfId="0" applyFont="1" applyFill="1" applyBorder="1" applyAlignment="1" applyProtection="1">
      <alignment horizontal="center" vertical="center"/>
      <protection hidden="1"/>
    </xf>
    <xf numFmtId="0" fontId="10" fillId="4" borderId="3" xfId="0" applyFont="1" applyFill="1" applyBorder="1" applyAlignment="1" applyProtection="1">
      <alignment horizontal="center"/>
      <protection locked="0"/>
    </xf>
    <xf numFmtId="0" fontId="10" fillId="6" borderId="3" xfId="0" applyFont="1" applyFill="1" applyBorder="1" applyAlignment="1" applyProtection="1">
      <alignment horizontal="center"/>
      <protection hidden="1"/>
    </xf>
    <xf numFmtId="0" fontId="10" fillId="4" borderId="3" xfId="0" applyNumberFormat="1" applyFont="1" applyFill="1" applyBorder="1" applyAlignment="1" applyProtection="1">
      <alignment horizontal="center"/>
      <protection locked="0"/>
    </xf>
    <xf numFmtId="0" fontId="10" fillId="6" borderId="4" xfId="0" applyFont="1" applyFill="1" applyBorder="1" applyAlignment="1" applyProtection="1">
      <alignment horizontal="center"/>
      <protection hidden="1"/>
    </xf>
    <xf numFmtId="0" fontId="17" fillId="7" borderId="0" xfId="0" applyFont="1" applyFill="1" applyBorder="1" applyAlignment="1" applyProtection="1">
      <alignment horizontal="center"/>
      <protection hidden="1"/>
    </xf>
    <xf numFmtId="0" fontId="17" fillId="6" borderId="4" xfId="0" applyFont="1" applyFill="1" applyBorder="1" applyAlignment="1" applyProtection="1">
      <alignment horizontal="center"/>
      <protection hidden="1"/>
    </xf>
    <xf numFmtId="0" fontId="3" fillId="7" borderId="0" xfId="0" applyFont="1" applyFill="1" applyBorder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17" fillId="7" borderId="0" xfId="0" applyFont="1" applyFill="1" applyBorder="1" applyAlignment="1" applyProtection="1">
      <alignment vertical="center"/>
      <protection hidden="1"/>
    </xf>
    <xf numFmtId="0" fontId="3" fillId="7" borderId="0" xfId="0" applyFont="1" applyFill="1" applyAlignment="1" applyProtection="1">
      <alignment horizontal="center"/>
      <protection hidden="1"/>
    </xf>
    <xf numFmtId="0" fontId="3" fillId="0" borderId="0" xfId="0" applyFont="1" applyFill="1" applyBorder="1" applyProtection="1">
      <protection hidden="1"/>
    </xf>
    <xf numFmtId="0" fontId="14" fillId="10" borderId="58" xfId="0" applyFont="1" applyFill="1" applyBorder="1" applyAlignment="1" applyProtection="1">
      <alignment horizontal="center" vertical="center" wrapText="1"/>
      <protection locked="0"/>
    </xf>
    <xf numFmtId="0" fontId="14" fillId="10" borderId="50" xfId="0" applyFont="1" applyFill="1" applyBorder="1" applyAlignment="1" applyProtection="1">
      <alignment horizontal="center" vertical="center"/>
      <protection locked="0"/>
    </xf>
    <xf numFmtId="0" fontId="14" fillId="10" borderId="52" xfId="0" applyFont="1" applyFill="1" applyBorder="1" applyAlignment="1" applyProtection="1">
      <alignment horizontal="center" vertical="center"/>
      <protection locked="0"/>
    </xf>
    <xf numFmtId="0" fontId="14" fillId="10" borderId="58" xfId="0" applyFont="1" applyFill="1" applyBorder="1" applyAlignment="1" applyProtection="1">
      <alignment horizontal="center" vertical="center"/>
      <protection locked="0"/>
    </xf>
    <xf numFmtId="0" fontId="14" fillId="10" borderId="59" xfId="0" applyFont="1" applyFill="1" applyBorder="1" applyAlignment="1" applyProtection="1">
      <alignment horizontal="center" vertical="center"/>
      <protection locked="0"/>
    </xf>
    <xf numFmtId="0" fontId="14" fillId="10" borderId="51" xfId="0" applyFont="1" applyFill="1" applyBorder="1" applyAlignment="1" applyProtection="1">
      <alignment horizontal="center" vertical="center"/>
      <protection locked="0"/>
    </xf>
    <xf numFmtId="0" fontId="14" fillId="10" borderId="53" xfId="0" applyFont="1" applyFill="1" applyBorder="1" applyAlignment="1" applyProtection="1">
      <alignment horizontal="center" vertical="center"/>
      <protection locked="0"/>
    </xf>
    <xf numFmtId="0" fontId="14" fillId="10" borderId="23" xfId="0" applyFont="1" applyFill="1" applyBorder="1" applyAlignment="1" applyProtection="1">
      <alignment horizontal="center" vertical="center"/>
      <protection locked="0"/>
    </xf>
    <xf numFmtId="0" fontId="18" fillId="10" borderId="6" xfId="0" applyFont="1" applyFill="1" applyBorder="1" applyAlignment="1" applyProtection="1">
      <alignment horizontal="center" vertical="center" shrinkToFit="1"/>
      <protection locked="0"/>
    </xf>
    <xf numFmtId="0" fontId="18" fillId="10" borderId="18" xfId="0" applyFont="1" applyFill="1" applyBorder="1" applyAlignment="1" applyProtection="1">
      <alignment horizontal="center" vertical="center"/>
      <protection locked="0"/>
    </xf>
    <xf numFmtId="0" fontId="18" fillId="10" borderId="48" xfId="0" applyFont="1" applyFill="1" applyBorder="1" applyAlignment="1" applyProtection="1">
      <alignment horizontal="center" vertical="center"/>
      <protection locked="0"/>
    </xf>
    <xf numFmtId="0" fontId="18" fillId="10" borderId="49" xfId="0" applyFont="1" applyFill="1" applyBorder="1" applyAlignment="1" applyProtection="1">
      <alignment horizontal="center" vertical="center"/>
      <protection locked="0"/>
    </xf>
    <xf numFmtId="0" fontId="18" fillId="10" borderId="6" xfId="0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 textRotation="90" wrapText="1"/>
    </xf>
    <xf numFmtId="0" fontId="14" fillId="10" borderId="20" xfId="0" applyFont="1" applyFill="1" applyBorder="1" applyAlignment="1" applyProtection="1">
      <alignment horizontal="center" vertical="center" shrinkToFit="1"/>
    </xf>
    <xf numFmtId="0" fontId="14" fillId="10" borderId="13" xfId="0" applyFont="1" applyFill="1" applyBorder="1" applyAlignment="1" applyProtection="1">
      <alignment horizontal="center" vertical="center" shrinkToFit="1"/>
    </xf>
    <xf numFmtId="0" fontId="18" fillId="10" borderId="6" xfId="0" applyFont="1" applyFill="1" applyBorder="1" applyAlignment="1" applyProtection="1">
      <alignment horizontal="center" vertical="center" shrinkToFit="1"/>
    </xf>
    <xf numFmtId="0" fontId="24" fillId="18" borderId="0" xfId="0" applyFont="1" applyFill="1"/>
    <xf numFmtId="0" fontId="3" fillId="18" borderId="0" xfId="0" applyFont="1" applyFill="1"/>
    <xf numFmtId="0" fontId="14" fillId="0" borderId="21" xfId="0" applyNumberFormat="1" applyFont="1" applyFill="1" applyBorder="1" applyAlignment="1" applyProtection="1">
      <alignment horizontal="center" vertical="center"/>
      <protection hidden="1"/>
    </xf>
    <xf numFmtId="0" fontId="14" fillId="0" borderId="32" xfId="0" applyFont="1" applyFill="1" applyBorder="1" applyAlignment="1" applyProtection="1">
      <alignment horizontal="left" vertical="center" shrinkToFit="1"/>
      <protection hidden="1"/>
    </xf>
    <xf numFmtId="0" fontId="24" fillId="0" borderId="0" xfId="0" applyFont="1"/>
    <xf numFmtId="0" fontId="14" fillId="0" borderId="70" xfId="0" applyNumberFormat="1" applyFont="1" applyFill="1" applyBorder="1" applyAlignment="1" applyProtection="1">
      <alignment horizontal="center" vertical="center"/>
      <protection hidden="1"/>
    </xf>
    <xf numFmtId="0" fontId="14" fillId="0" borderId="67" xfId="0" applyFont="1" applyFill="1" applyBorder="1" applyAlignment="1" applyProtection="1">
      <alignment horizontal="left" vertical="center" shrinkToFit="1"/>
      <protection hidden="1"/>
    </xf>
    <xf numFmtId="0" fontId="14" fillId="11" borderId="80" xfId="0" applyFont="1" applyFill="1" applyBorder="1" applyAlignment="1" applyProtection="1">
      <alignment horizontal="center" vertical="center" shrinkToFit="1"/>
      <protection hidden="1"/>
    </xf>
    <xf numFmtId="0" fontId="17" fillId="0" borderId="4" xfId="0" applyFont="1" applyBorder="1" applyAlignment="1" applyProtection="1">
      <alignment horizontal="center"/>
      <protection locked="0"/>
    </xf>
    <xf numFmtId="0" fontId="10" fillId="3" borderId="4" xfId="0" applyFont="1" applyFill="1" applyBorder="1" applyAlignment="1" applyProtection="1">
      <alignment horizontal="center" vertical="center"/>
      <protection hidden="1"/>
    </xf>
    <xf numFmtId="0" fontId="14" fillId="0" borderId="32" xfId="0" applyFont="1" applyFill="1" applyBorder="1" applyAlignment="1" applyProtection="1">
      <alignment horizontal="center" vertical="center" shrinkToFit="1"/>
      <protection locked="0"/>
    </xf>
    <xf numFmtId="0" fontId="14" fillId="0" borderId="30" xfId="0" applyFont="1" applyFill="1" applyBorder="1" applyAlignment="1" applyProtection="1">
      <alignment horizontal="center" vertical="center" shrinkToFit="1"/>
      <protection locked="0"/>
    </xf>
    <xf numFmtId="0" fontId="14" fillId="0" borderId="67" xfId="0" applyFont="1" applyFill="1" applyBorder="1" applyAlignment="1" applyProtection="1">
      <alignment horizontal="center" vertical="center" shrinkToFit="1"/>
      <protection locked="0"/>
    </xf>
    <xf numFmtId="0" fontId="17" fillId="5" borderId="4" xfId="0" applyFont="1" applyFill="1" applyBorder="1" applyAlignment="1" applyProtection="1">
      <alignment vertical="center"/>
      <protection locked="0"/>
    </xf>
    <xf numFmtId="0" fontId="17" fillId="5" borderId="1" xfId="0" applyFont="1" applyFill="1" applyBorder="1" applyAlignment="1" applyProtection="1">
      <alignment vertical="center"/>
      <protection locked="0"/>
    </xf>
    <xf numFmtId="0" fontId="10" fillId="3" borderId="63" xfId="0" applyFont="1" applyFill="1" applyBorder="1" applyAlignment="1" applyProtection="1">
      <alignment vertical="center"/>
      <protection hidden="1"/>
    </xf>
    <xf numFmtId="0" fontId="10" fillId="8" borderId="6" xfId="0" applyFont="1" applyFill="1" applyBorder="1" applyAlignment="1" applyProtection="1">
      <alignment horizontal="center" vertical="center"/>
      <protection hidden="1"/>
    </xf>
    <xf numFmtId="0" fontId="17" fillId="5" borderId="6" xfId="0" applyFont="1" applyFill="1" applyBorder="1" applyAlignment="1" applyProtection="1">
      <alignment vertical="center"/>
      <protection locked="0"/>
    </xf>
    <xf numFmtId="0" fontId="17" fillId="5" borderId="6" xfId="0" applyFont="1" applyFill="1" applyBorder="1" applyAlignment="1" applyProtection="1">
      <alignment horizontal="center" vertical="center"/>
      <protection locked="0"/>
    </xf>
    <xf numFmtId="0" fontId="10" fillId="6" borderId="6" xfId="0" applyFont="1" applyFill="1" applyBorder="1" applyAlignment="1" applyProtection="1">
      <alignment horizontal="center" vertical="center"/>
      <protection hidden="1"/>
    </xf>
    <xf numFmtId="0" fontId="10" fillId="8" borderId="6" xfId="0" applyFont="1" applyFill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 applyProtection="1">
      <alignment vertical="center"/>
      <protection hidden="1"/>
    </xf>
    <xf numFmtId="0" fontId="10" fillId="2" borderId="1" xfId="0" applyFont="1" applyFill="1" applyBorder="1" applyAlignment="1" applyProtection="1">
      <alignment vertical="center"/>
      <protection hidden="1"/>
    </xf>
    <xf numFmtId="0" fontId="10" fillId="2" borderId="5" xfId="0" applyFont="1" applyFill="1" applyBorder="1" applyAlignment="1" applyProtection="1">
      <alignment vertical="center"/>
      <protection hidden="1"/>
    </xf>
    <xf numFmtId="0" fontId="0" fillId="0" borderId="0" xfId="0" applyAlignment="1"/>
    <xf numFmtId="0" fontId="0" fillId="0" borderId="2" xfId="0" applyBorder="1" applyAlignment="1"/>
    <xf numFmtId="0" fontId="17" fillId="5" borderId="7" xfId="0" applyFont="1" applyFill="1" applyBorder="1" applyAlignment="1" applyProtection="1">
      <alignment horizontal="center" vertical="center"/>
      <protection locked="0"/>
    </xf>
    <xf numFmtId="0" fontId="10" fillId="8" borderId="11" xfId="0" applyFont="1" applyFill="1" applyBorder="1" applyAlignment="1" applyProtection="1">
      <alignment vertical="center"/>
      <protection locked="0"/>
    </xf>
    <xf numFmtId="0" fontId="10" fillId="8" borderId="13" xfId="0" applyFont="1" applyFill="1" applyBorder="1" applyAlignment="1" applyProtection="1">
      <alignment vertical="center"/>
      <protection locked="0"/>
    </xf>
    <xf numFmtId="0" fontId="10" fillId="8" borderId="18" xfId="0" applyFont="1" applyFill="1" applyBorder="1" applyAlignment="1" applyProtection="1">
      <alignment horizontal="center" vertical="center"/>
      <protection hidden="1"/>
    </xf>
    <xf numFmtId="0" fontId="10" fillId="8" borderId="20" xfId="0" applyFont="1" applyFill="1" applyBorder="1" applyAlignment="1" applyProtection="1">
      <alignment horizontal="center" vertical="center"/>
      <protection locked="0"/>
    </xf>
    <xf numFmtId="0" fontId="27" fillId="9" borderId="0" xfId="0" applyFont="1" applyFill="1" applyAlignment="1" applyProtection="1">
      <alignment vertical="center"/>
    </xf>
    <xf numFmtId="0" fontId="14" fillId="0" borderId="46" xfId="0" applyFont="1" applyFill="1" applyBorder="1" applyAlignment="1" applyProtection="1">
      <alignment horizontal="center" vertical="center" shrinkToFit="1"/>
      <protection locked="0"/>
    </xf>
    <xf numFmtId="0" fontId="14" fillId="0" borderId="5" xfId="0" applyFont="1" applyFill="1" applyBorder="1" applyAlignment="1" applyProtection="1">
      <alignment horizontal="center" vertical="center" shrinkToFit="1"/>
      <protection locked="0"/>
    </xf>
    <xf numFmtId="0" fontId="14" fillId="0" borderId="80" xfId="0" applyFont="1" applyFill="1" applyBorder="1" applyAlignment="1" applyProtection="1">
      <alignment horizontal="center" vertical="center" shrinkToFit="1"/>
      <protection locked="0"/>
    </xf>
    <xf numFmtId="0" fontId="14" fillId="0" borderId="26" xfId="0" applyFont="1" applyFill="1" applyBorder="1" applyAlignment="1" applyProtection="1">
      <alignment horizontal="center" vertical="center" shrinkToFit="1"/>
      <protection locked="0"/>
    </xf>
    <xf numFmtId="0" fontId="29" fillId="9" borderId="0" xfId="0" applyFont="1" applyFill="1" applyAlignment="1" applyProtection="1">
      <alignment vertical="center"/>
    </xf>
    <xf numFmtId="0" fontId="18" fillId="11" borderId="6" xfId="0" applyFont="1" applyFill="1" applyBorder="1" applyAlignment="1" applyProtection="1">
      <alignment horizontal="center" wrapText="1"/>
      <protection hidden="1"/>
    </xf>
    <xf numFmtId="0" fontId="25" fillId="12" borderId="6" xfId="0" applyFont="1" applyFill="1" applyBorder="1" applyAlignment="1" applyProtection="1">
      <alignment horizontal="center" vertical="center" shrinkToFit="1"/>
      <protection hidden="1"/>
    </xf>
    <xf numFmtId="0" fontId="11" fillId="12" borderId="6" xfId="0" applyFont="1" applyFill="1" applyBorder="1" applyAlignment="1" applyProtection="1">
      <alignment horizontal="center" vertical="center"/>
      <protection hidden="1"/>
    </xf>
    <xf numFmtId="0" fontId="25" fillId="14" borderId="6" xfId="0" applyFont="1" applyFill="1" applyBorder="1" applyAlignment="1" applyProtection="1">
      <alignment horizontal="center" vertical="center" shrinkToFit="1"/>
      <protection hidden="1"/>
    </xf>
    <xf numFmtId="0" fontId="11" fillId="14" borderId="6" xfId="0" applyFont="1" applyFill="1" applyBorder="1" applyAlignment="1" applyProtection="1">
      <alignment horizontal="center" vertical="center"/>
      <protection hidden="1"/>
    </xf>
    <xf numFmtId="0" fontId="14" fillId="14" borderId="32" xfId="0" applyFont="1" applyFill="1" applyBorder="1" applyAlignment="1" applyProtection="1">
      <alignment horizontal="center" vertical="center" shrinkToFit="1"/>
      <protection hidden="1"/>
    </xf>
    <xf numFmtId="0" fontId="14" fillId="14" borderId="67" xfId="0" applyFont="1" applyFill="1" applyBorder="1" applyAlignment="1" applyProtection="1">
      <alignment horizontal="center" vertical="center" shrinkToFit="1"/>
      <protection hidden="1"/>
    </xf>
    <xf numFmtId="0" fontId="14" fillId="14" borderId="21" xfId="0" applyFont="1" applyFill="1" applyBorder="1" applyAlignment="1" applyProtection="1">
      <alignment horizontal="center" vertical="center" shrinkToFit="1"/>
      <protection hidden="1"/>
    </xf>
    <xf numFmtId="0" fontId="14" fillId="14" borderId="70" xfId="0" applyFont="1" applyFill="1" applyBorder="1" applyAlignment="1" applyProtection="1">
      <alignment horizontal="center" vertical="center" shrinkToFit="1"/>
      <protection hidden="1"/>
    </xf>
    <xf numFmtId="0" fontId="17" fillId="0" borderId="63" xfId="0" applyFont="1" applyBorder="1" applyAlignment="1" applyProtection="1">
      <alignment horizontal="center"/>
      <protection locked="0"/>
    </xf>
    <xf numFmtId="0" fontId="14" fillId="0" borderId="6" xfId="0" applyFont="1" applyFill="1" applyBorder="1" applyAlignment="1" applyProtection="1">
      <alignment vertical="center"/>
      <protection locked="0"/>
    </xf>
    <xf numFmtId="0" fontId="14" fillId="0" borderId="6" xfId="0" applyFont="1" applyFill="1" applyBorder="1" applyAlignment="1" applyProtection="1">
      <alignment horizontal="center" vertical="center"/>
      <protection locked="0"/>
    </xf>
    <xf numFmtId="0" fontId="17" fillId="4" borderId="0" xfId="0" applyFont="1" applyFill="1" applyBorder="1" applyAlignment="1" applyProtection="1">
      <alignment vertical="top" wrapText="1"/>
      <protection locked="0"/>
    </xf>
    <xf numFmtId="0" fontId="9" fillId="0" borderId="66" xfId="0" applyFont="1" applyFill="1" applyBorder="1" applyAlignment="1" applyProtection="1">
      <alignment horizontal="center" vertical="center"/>
      <protection hidden="1"/>
    </xf>
    <xf numFmtId="0" fontId="9" fillId="0" borderId="22" xfId="0" applyFont="1" applyFill="1" applyBorder="1" applyAlignment="1" applyProtection="1">
      <alignment horizontal="center" vertical="center"/>
      <protection hidden="1"/>
    </xf>
    <xf numFmtId="0" fontId="9" fillId="0" borderId="70" xfId="0" applyFont="1" applyFill="1" applyBorder="1" applyAlignment="1" applyProtection="1">
      <alignment horizontal="center" vertical="center"/>
      <protection hidden="1"/>
    </xf>
    <xf numFmtId="0" fontId="18" fillId="11" borderId="6" xfId="0" applyFont="1" applyFill="1" applyBorder="1" applyAlignment="1" applyProtection="1">
      <alignment horizontal="center" vertical="top" shrinkToFit="1"/>
      <protection hidden="1"/>
    </xf>
    <xf numFmtId="0" fontId="17" fillId="4" borderId="66" xfId="0" applyFont="1" applyFill="1" applyBorder="1" applyAlignment="1" applyProtection="1">
      <alignment horizontal="center" shrinkToFit="1"/>
      <protection hidden="1"/>
    </xf>
    <xf numFmtId="0" fontId="17" fillId="4" borderId="70" xfId="0" applyFont="1" applyFill="1" applyBorder="1" applyAlignment="1" applyProtection="1">
      <alignment horizontal="center" shrinkToFit="1"/>
      <protection hidden="1"/>
    </xf>
    <xf numFmtId="49" fontId="31" fillId="4" borderId="21" xfId="0" applyNumberFormat="1" applyFont="1" applyFill="1" applyBorder="1" applyAlignment="1" applyProtection="1">
      <alignment horizontal="center" vertical="center"/>
      <protection locked="0"/>
    </xf>
    <xf numFmtId="49" fontId="31" fillId="4" borderId="21" xfId="0" applyNumberFormat="1" applyFont="1" applyFill="1" applyBorder="1" applyAlignment="1" applyProtection="1">
      <alignment horizontal="center" vertical="center" shrinkToFit="1"/>
      <protection locked="0"/>
    </xf>
    <xf numFmtId="49" fontId="31" fillId="4" borderId="21" xfId="0" applyNumberFormat="1" applyFont="1" applyFill="1" applyBorder="1" applyAlignment="1" applyProtection="1">
      <alignment vertical="center" shrinkToFit="1"/>
      <protection locked="0"/>
    </xf>
    <xf numFmtId="0" fontId="31" fillId="10" borderId="21" xfId="0" applyNumberFormat="1" applyFont="1" applyFill="1" applyBorder="1" applyAlignment="1" applyProtection="1">
      <alignment horizontal="center" vertical="center" shrinkToFit="1"/>
      <protection hidden="1"/>
    </xf>
    <xf numFmtId="49" fontId="31" fillId="4" borderId="22" xfId="0" applyNumberFormat="1" applyFont="1" applyFill="1" applyBorder="1" applyAlignment="1" applyProtection="1">
      <alignment horizontal="center" vertical="center"/>
      <protection locked="0"/>
    </xf>
    <xf numFmtId="49" fontId="31" fillId="4" borderId="22" xfId="0" quotePrefix="1" applyNumberFormat="1" applyFont="1" applyFill="1" applyBorder="1" applyAlignment="1" applyProtection="1">
      <alignment horizontal="center" vertical="center"/>
      <protection locked="0"/>
    </xf>
    <xf numFmtId="49" fontId="31" fillId="4" borderId="22" xfId="0" applyNumberFormat="1" applyFont="1" applyFill="1" applyBorder="1" applyAlignment="1" applyProtection="1">
      <alignment horizontal="center" vertical="center" shrinkToFit="1"/>
      <protection locked="0"/>
    </xf>
    <xf numFmtId="49" fontId="31" fillId="4" borderId="22" xfId="0" applyNumberFormat="1" applyFont="1" applyFill="1" applyBorder="1" applyAlignment="1" applyProtection="1">
      <alignment vertical="center" shrinkToFit="1"/>
      <protection locked="0"/>
    </xf>
    <xf numFmtId="49" fontId="32" fillId="10" borderId="6" xfId="0" quotePrefix="1" applyNumberFormat="1" applyFont="1" applyFill="1" applyBorder="1" applyAlignment="1" applyProtection="1">
      <alignment horizontal="center" vertical="center" wrapText="1"/>
    </xf>
    <xf numFmtId="0" fontId="18" fillId="11" borderId="6" xfId="0" applyFont="1" applyFill="1" applyBorder="1" applyAlignment="1" applyProtection="1">
      <alignment horizontal="center"/>
      <protection hidden="1"/>
    </xf>
    <xf numFmtId="0" fontId="18" fillId="10" borderId="8" xfId="0" applyFont="1" applyFill="1" applyBorder="1" applyAlignment="1" applyProtection="1">
      <alignment horizontal="center" vertical="center"/>
      <protection hidden="1"/>
    </xf>
    <xf numFmtId="0" fontId="18" fillId="16" borderId="6" xfId="0" applyFont="1" applyFill="1" applyBorder="1" applyAlignment="1" applyProtection="1">
      <alignment horizontal="center" vertical="center" shrinkToFit="1"/>
      <protection locked="0"/>
    </xf>
    <xf numFmtId="0" fontId="14" fillId="4" borderId="66" xfId="0" applyFont="1" applyFill="1" applyBorder="1" applyAlignment="1" applyProtection="1">
      <alignment horizontal="center" vertical="center" wrapText="1"/>
      <protection hidden="1"/>
    </xf>
    <xf numFmtId="0" fontId="14" fillId="4" borderId="22" xfId="0" applyFont="1" applyFill="1" applyBorder="1" applyAlignment="1" applyProtection="1">
      <alignment horizontal="center" vertical="top" wrapText="1"/>
      <protection hidden="1"/>
    </xf>
    <xf numFmtId="0" fontId="14" fillId="4" borderId="70" xfId="0" applyFont="1" applyFill="1" applyBorder="1" applyAlignment="1" applyProtection="1">
      <alignment horizontal="center" vertical="top" wrapText="1"/>
      <protection hidden="1"/>
    </xf>
    <xf numFmtId="0" fontId="18" fillId="10" borderId="8" xfId="0" applyFont="1" applyFill="1" applyBorder="1" applyAlignment="1" applyProtection="1">
      <alignment horizontal="center"/>
      <protection hidden="1"/>
    </xf>
    <xf numFmtId="0" fontId="14" fillId="0" borderId="24" xfId="0" applyFont="1" applyFill="1" applyBorder="1" applyAlignment="1" applyProtection="1">
      <alignment horizontal="center" vertical="center" shrinkToFit="1"/>
      <protection locked="0"/>
    </xf>
    <xf numFmtId="0" fontId="36" fillId="18" borderId="0" xfId="0" applyFont="1" applyFill="1"/>
    <xf numFmtId="0" fontId="37" fillId="0" borderId="0" xfId="0" applyFont="1"/>
    <xf numFmtId="0" fontId="17" fillId="4" borderId="2" xfId="0" applyFont="1" applyFill="1" applyBorder="1" applyAlignment="1" applyProtection="1">
      <alignment horizontal="center"/>
      <protection hidden="1"/>
    </xf>
    <xf numFmtId="0" fontId="12" fillId="20" borderId="6" xfId="0" applyFont="1" applyFill="1" applyBorder="1" applyAlignment="1" applyProtection="1">
      <alignment horizontal="center" vertical="center" shrinkToFit="1"/>
      <protection hidden="1"/>
    </xf>
    <xf numFmtId="0" fontId="18" fillId="12" borderId="13" xfId="0" applyFont="1" applyFill="1" applyBorder="1" applyAlignment="1" applyProtection="1">
      <alignment horizontal="center" vertical="center" shrinkToFit="1"/>
      <protection hidden="1"/>
    </xf>
    <xf numFmtId="0" fontId="18" fillId="12" borderId="20" xfId="0" applyFont="1" applyFill="1" applyBorder="1" applyAlignment="1" applyProtection="1">
      <alignment horizontal="center" vertical="center" shrinkToFit="1"/>
      <protection hidden="1"/>
    </xf>
    <xf numFmtId="0" fontId="18" fillId="12" borderId="6" xfId="0" applyFont="1" applyFill="1" applyBorder="1" applyAlignment="1" applyProtection="1">
      <alignment horizontal="center" vertical="center" shrinkToFit="1"/>
      <protection hidden="1"/>
    </xf>
    <xf numFmtId="0" fontId="18" fillId="19" borderId="6" xfId="0" applyFont="1" applyFill="1" applyBorder="1" applyAlignment="1" applyProtection="1">
      <alignment horizontal="center" vertical="center" shrinkToFit="1"/>
      <protection hidden="1"/>
    </xf>
    <xf numFmtId="0" fontId="18" fillId="0" borderId="20" xfId="0" applyFont="1" applyFill="1" applyBorder="1" applyAlignment="1" applyProtection="1">
      <alignment horizontal="center" vertical="center" shrinkToFit="1"/>
      <protection locked="0"/>
    </xf>
    <xf numFmtId="0" fontId="18" fillId="0" borderId="6" xfId="0" applyFont="1" applyFill="1" applyBorder="1" applyAlignment="1" applyProtection="1">
      <alignment horizontal="center" vertical="center" shrinkToFit="1"/>
      <protection locked="0"/>
    </xf>
    <xf numFmtId="0" fontId="18" fillId="4" borderId="6" xfId="0" applyFont="1" applyFill="1" applyBorder="1" applyAlignment="1" applyProtection="1">
      <alignment horizontal="center" vertical="center" shrinkToFit="1"/>
      <protection locked="0"/>
    </xf>
    <xf numFmtId="0" fontId="14" fillId="19" borderId="32" xfId="0" applyFont="1" applyFill="1" applyBorder="1" applyAlignment="1" applyProtection="1">
      <alignment horizontal="center" vertical="center" shrinkToFit="1"/>
      <protection hidden="1"/>
    </xf>
    <xf numFmtId="0" fontId="14" fillId="19" borderId="30" xfId="0" applyFont="1" applyFill="1" applyBorder="1" applyAlignment="1" applyProtection="1">
      <alignment horizontal="center" vertical="center" shrinkToFit="1"/>
      <protection hidden="1"/>
    </xf>
    <xf numFmtId="0" fontId="14" fillId="19" borderId="67" xfId="0" applyFont="1" applyFill="1" applyBorder="1" applyAlignment="1" applyProtection="1">
      <alignment horizontal="center" vertical="center" shrinkToFit="1"/>
      <protection hidden="1"/>
    </xf>
    <xf numFmtId="0" fontId="18" fillId="11" borderId="16" xfId="0" applyFont="1" applyFill="1" applyBorder="1" applyAlignment="1" applyProtection="1">
      <alignment wrapText="1"/>
      <protection hidden="1"/>
    </xf>
    <xf numFmtId="0" fontId="17" fillId="9" borderId="0" xfId="0" applyFont="1" applyFill="1" applyAlignment="1" applyProtection="1">
      <alignment horizontal="left"/>
      <protection locked="0"/>
    </xf>
    <xf numFmtId="0" fontId="3" fillId="9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19" fillId="4" borderId="0" xfId="0" applyFont="1" applyFill="1" applyAlignment="1" applyProtection="1">
      <protection locked="0"/>
    </xf>
    <xf numFmtId="0" fontId="5" fillId="4" borderId="0" xfId="0" applyFont="1" applyFill="1" applyAlignment="1" applyProtection="1">
      <protection locked="0"/>
    </xf>
    <xf numFmtId="0" fontId="5" fillId="4" borderId="0" xfId="0" applyFont="1" applyFill="1" applyAlignment="1" applyProtection="1">
      <alignment horizontal="center"/>
      <protection locked="0"/>
    </xf>
    <xf numFmtId="0" fontId="17" fillId="4" borderId="0" xfId="0" applyFont="1" applyFill="1" applyAlignment="1" applyProtection="1">
      <alignment horizontal="center"/>
      <protection locked="0"/>
    </xf>
    <xf numFmtId="0" fontId="17" fillId="4" borderId="0" xfId="0" applyFont="1" applyFill="1" applyBorder="1" applyAlignment="1" applyProtection="1">
      <protection locked="0"/>
    </xf>
    <xf numFmtId="0" fontId="18" fillId="0" borderId="6" xfId="0" applyFont="1" applyFill="1" applyBorder="1" applyAlignment="1" applyProtection="1">
      <alignment horizontal="center" vertical="center"/>
      <protection locked="0"/>
    </xf>
    <xf numFmtId="0" fontId="14" fillId="4" borderId="6" xfId="0" applyNumberFormat="1" applyFont="1" applyFill="1" applyBorder="1" applyAlignment="1" applyProtection="1">
      <alignment horizontal="center" vertical="top" shrinkToFit="1"/>
      <protection locked="0"/>
    </xf>
    <xf numFmtId="0" fontId="18" fillId="4" borderId="6" xfId="0" applyNumberFormat="1" applyFont="1" applyFill="1" applyBorder="1" applyAlignment="1" applyProtection="1">
      <alignment horizontal="center" vertical="center" shrinkToFit="1"/>
      <protection locked="0"/>
    </xf>
    <xf numFmtId="0" fontId="20" fillId="4" borderId="0" xfId="0" applyFont="1" applyFill="1" applyProtection="1">
      <protection locked="0"/>
    </xf>
    <xf numFmtId="0" fontId="14" fillId="4" borderId="0" xfId="0" applyFont="1" applyFill="1" applyProtection="1">
      <protection locked="0"/>
    </xf>
    <xf numFmtId="0" fontId="14" fillId="4" borderId="0" xfId="0" applyFont="1" applyFill="1" applyBorder="1" applyAlignment="1" applyProtection="1">
      <alignment horizontal="center"/>
      <protection locked="0"/>
    </xf>
    <xf numFmtId="0" fontId="17" fillId="4" borderId="0" xfId="0" applyFont="1" applyFill="1" applyBorder="1" applyAlignment="1" applyProtection="1">
      <alignment vertical="center"/>
      <protection locked="0"/>
    </xf>
    <xf numFmtId="0" fontId="17" fillId="4" borderId="0" xfId="0" applyFont="1" applyFill="1" applyBorder="1" applyAlignment="1" applyProtection="1">
      <alignment horizontal="center" vertical="top" shrinkToFit="1"/>
      <protection locked="0"/>
    </xf>
    <xf numFmtId="0" fontId="17" fillId="4" borderId="0" xfId="0" applyFont="1" applyFill="1" applyBorder="1" applyAlignment="1" applyProtection="1">
      <alignment horizontal="center" shrinkToFit="1"/>
      <protection locked="0"/>
    </xf>
    <xf numFmtId="0" fontId="10" fillId="4" borderId="0" xfId="0" applyFont="1" applyFill="1" applyAlignment="1" applyProtection="1">
      <alignment horizontal="left" indent="1"/>
      <protection locked="0"/>
    </xf>
    <xf numFmtId="0" fontId="17" fillId="4" borderId="0" xfId="0" applyFont="1" applyFill="1" applyProtection="1">
      <protection locked="0"/>
    </xf>
    <xf numFmtId="0" fontId="17" fillId="4" borderId="2" xfId="0" applyFont="1" applyFill="1" applyBorder="1" applyProtection="1">
      <protection locked="0"/>
    </xf>
    <xf numFmtId="0" fontId="3" fillId="4" borderId="0" xfId="0" applyFont="1" applyFill="1" applyProtection="1">
      <protection locked="0"/>
    </xf>
    <xf numFmtId="0" fontId="21" fillId="4" borderId="0" xfId="0" applyFont="1" applyFill="1" applyAlignment="1" applyProtection="1">
      <protection locked="0"/>
    </xf>
    <xf numFmtId="0" fontId="3" fillId="4" borderId="2" xfId="0" applyFont="1" applyFill="1" applyBorder="1" applyProtection="1">
      <protection locked="0"/>
    </xf>
    <xf numFmtId="0" fontId="21" fillId="4" borderId="2" xfId="0" applyFont="1" applyFill="1" applyBorder="1" applyAlignment="1" applyProtection="1">
      <protection locked="0"/>
    </xf>
    <xf numFmtId="0" fontId="17" fillId="4" borderId="0" xfId="0" applyFont="1" applyFill="1" applyBorder="1" applyProtection="1">
      <protection locked="0"/>
    </xf>
    <xf numFmtId="0" fontId="10" fillId="4" borderId="0" xfId="0" applyFont="1" applyFill="1" applyProtection="1">
      <protection locked="0"/>
    </xf>
    <xf numFmtId="0" fontId="17" fillId="4" borderId="0" xfId="0" applyFont="1" applyFill="1" applyAlignment="1" applyProtection="1">
      <protection locked="0"/>
    </xf>
    <xf numFmtId="0" fontId="21" fillId="4" borderId="0" xfId="0" applyFont="1" applyFill="1" applyBorder="1" applyAlignment="1" applyProtection="1">
      <protection locked="0"/>
    </xf>
    <xf numFmtId="0" fontId="3" fillId="4" borderId="0" xfId="0" applyFont="1" applyFill="1" applyBorder="1" applyProtection="1">
      <protection locked="0"/>
    </xf>
    <xf numFmtId="0" fontId="14" fillId="0" borderId="66" xfId="0" applyFont="1" applyFill="1" applyBorder="1" applyAlignment="1" applyProtection="1">
      <alignment horizontal="center" vertical="center"/>
      <protection hidden="1"/>
    </xf>
    <xf numFmtId="0" fontId="14" fillId="0" borderId="66" xfId="0" applyFont="1" applyFill="1" applyBorder="1" applyAlignment="1" applyProtection="1">
      <alignment horizontal="left" vertical="center" shrinkToFit="1"/>
      <protection hidden="1"/>
    </xf>
    <xf numFmtId="0" fontId="14" fillId="0" borderId="22" xfId="0" applyFont="1" applyFill="1" applyBorder="1" applyAlignment="1" applyProtection="1">
      <alignment horizontal="center" vertical="center"/>
      <protection hidden="1"/>
    </xf>
    <xf numFmtId="0" fontId="14" fillId="0" borderId="22" xfId="0" applyFont="1" applyFill="1" applyBorder="1" applyAlignment="1" applyProtection="1">
      <alignment horizontal="left" vertical="center" shrinkToFit="1"/>
      <protection hidden="1"/>
    </xf>
    <xf numFmtId="0" fontId="14" fillId="0" borderId="70" xfId="0" applyFont="1" applyFill="1" applyBorder="1" applyAlignment="1" applyProtection="1">
      <alignment horizontal="center" vertical="center"/>
      <protection hidden="1"/>
    </xf>
    <xf numFmtId="0" fontId="14" fillId="0" borderId="70" xfId="0" applyFont="1" applyFill="1" applyBorder="1" applyAlignment="1" applyProtection="1">
      <alignment horizontal="left" vertical="center" shrinkToFit="1"/>
      <protection hidden="1"/>
    </xf>
    <xf numFmtId="0" fontId="4" fillId="4" borderId="0" xfId="0" applyFont="1" applyFill="1" applyAlignment="1" applyProtection="1">
      <alignment horizontal="left"/>
      <protection hidden="1"/>
    </xf>
    <xf numFmtId="0" fontId="17" fillId="5" borderId="2" xfId="0" applyFont="1" applyFill="1" applyBorder="1" applyAlignment="1" applyProtection="1">
      <alignment vertical="center"/>
      <protection locked="0"/>
    </xf>
    <xf numFmtId="0" fontId="10" fillId="0" borderId="66" xfId="0" applyFont="1" applyFill="1" applyBorder="1" applyAlignment="1" applyProtection="1">
      <alignment horizontal="center" vertical="center"/>
      <protection hidden="1"/>
    </xf>
    <xf numFmtId="0" fontId="17" fillId="0" borderId="66" xfId="0" applyFont="1" applyFill="1" applyBorder="1" applyAlignment="1" applyProtection="1">
      <alignment vertical="center"/>
      <protection locked="0"/>
    </xf>
    <xf numFmtId="0" fontId="17" fillId="0" borderId="66" xfId="0" applyFont="1" applyFill="1" applyBorder="1" applyAlignment="1" applyProtection="1">
      <alignment horizontal="center" vertical="center"/>
      <protection locked="0"/>
    </xf>
    <xf numFmtId="0" fontId="10" fillId="6" borderId="66" xfId="0" applyFont="1" applyFill="1" applyBorder="1" applyAlignment="1" applyProtection="1">
      <alignment horizontal="center" vertical="center"/>
      <protection hidden="1"/>
    </xf>
    <xf numFmtId="0" fontId="17" fillId="5" borderId="66" xfId="0" applyFont="1" applyFill="1" applyBorder="1" applyAlignment="1" applyProtection="1">
      <alignment horizontal="center" vertical="center"/>
      <protection locked="0"/>
    </xf>
    <xf numFmtId="0" fontId="17" fillId="5" borderId="84" xfId="0" applyFont="1" applyFill="1" applyBorder="1" applyAlignment="1" applyProtection="1">
      <alignment vertical="center"/>
      <protection locked="0"/>
    </xf>
    <xf numFmtId="0" fontId="17" fillId="5" borderId="66" xfId="0" applyFont="1" applyFill="1" applyBorder="1" applyAlignment="1" applyProtection="1">
      <alignment vertical="center"/>
      <protection locked="0"/>
    </xf>
    <xf numFmtId="0" fontId="10" fillId="0" borderId="22" xfId="0" applyFont="1" applyFill="1" applyBorder="1" applyAlignment="1" applyProtection="1">
      <alignment horizontal="center" vertical="center"/>
      <protection hidden="1"/>
    </xf>
    <xf numFmtId="0" fontId="17" fillId="0" borderId="22" xfId="0" applyFont="1" applyFill="1" applyBorder="1" applyAlignment="1" applyProtection="1">
      <alignment vertical="center"/>
      <protection locked="0"/>
    </xf>
    <xf numFmtId="0" fontId="17" fillId="0" borderId="22" xfId="0" applyFont="1" applyFill="1" applyBorder="1" applyAlignment="1" applyProtection="1">
      <alignment horizontal="center" vertical="center"/>
      <protection locked="0"/>
    </xf>
    <xf numFmtId="0" fontId="10" fillId="6" borderId="22" xfId="0" applyFont="1" applyFill="1" applyBorder="1" applyAlignment="1" applyProtection="1">
      <alignment horizontal="center" vertical="center"/>
      <protection hidden="1"/>
    </xf>
    <xf numFmtId="0" fontId="17" fillId="5" borderId="22" xfId="0" applyFont="1" applyFill="1" applyBorder="1" applyAlignment="1" applyProtection="1">
      <alignment horizontal="center" vertical="center"/>
      <protection locked="0"/>
    </xf>
    <xf numFmtId="0" fontId="17" fillId="5" borderId="30" xfId="0" applyFont="1" applyFill="1" applyBorder="1" applyAlignment="1" applyProtection="1">
      <alignment vertical="center"/>
      <protection locked="0"/>
    </xf>
    <xf numFmtId="0" fontId="17" fillId="5" borderId="22" xfId="0" applyFont="1" applyFill="1" applyBorder="1" applyAlignment="1" applyProtection="1">
      <alignment vertical="center"/>
      <protection locked="0"/>
    </xf>
    <xf numFmtId="0" fontId="10" fillId="0" borderId="70" xfId="0" applyFont="1" applyFill="1" applyBorder="1" applyAlignment="1" applyProtection="1">
      <alignment horizontal="center" vertical="center"/>
      <protection hidden="1"/>
    </xf>
    <xf numFmtId="0" fontId="17" fillId="0" borderId="70" xfId="0" applyFont="1" applyFill="1" applyBorder="1" applyAlignment="1" applyProtection="1">
      <alignment vertical="center"/>
      <protection locked="0"/>
    </xf>
    <xf numFmtId="0" fontId="17" fillId="0" borderId="70" xfId="0" applyFont="1" applyFill="1" applyBorder="1" applyAlignment="1" applyProtection="1">
      <alignment horizontal="center" vertical="center"/>
      <protection locked="0"/>
    </xf>
    <xf numFmtId="0" fontId="10" fillId="6" borderId="70" xfId="0" applyFont="1" applyFill="1" applyBorder="1" applyAlignment="1" applyProtection="1">
      <alignment horizontal="center" vertical="center"/>
      <protection hidden="1"/>
    </xf>
    <xf numFmtId="0" fontId="17" fillId="5" borderId="70" xfId="0" applyFont="1" applyFill="1" applyBorder="1" applyAlignment="1" applyProtection="1">
      <alignment horizontal="center" vertical="center"/>
      <protection locked="0"/>
    </xf>
    <xf numFmtId="0" fontId="17" fillId="5" borderId="67" xfId="0" applyFont="1" applyFill="1" applyBorder="1" applyAlignment="1" applyProtection="1">
      <alignment vertical="center"/>
      <protection locked="0"/>
    </xf>
    <xf numFmtId="0" fontId="17" fillId="5" borderId="70" xfId="0" applyFont="1" applyFill="1" applyBorder="1" applyAlignment="1" applyProtection="1">
      <alignment vertical="center"/>
      <protection locked="0"/>
    </xf>
    <xf numFmtId="1" fontId="18" fillId="11" borderId="6" xfId="0" applyNumberFormat="1" applyFont="1" applyFill="1" applyBorder="1" applyAlignment="1" applyProtection="1">
      <alignment horizontal="center" vertical="center" shrinkToFit="1"/>
      <protection hidden="1"/>
    </xf>
    <xf numFmtId="0" fontId="17" fillId="6" borderId="3" xfId="0" applyFont="1" applyFill="1" applyBorder="1" applyAlignment="1" applyProtection="1">
      <alignment horizontal="left"/>
      <protection hidden="1"/>
    </xf>
    <xf numFmtId="0" fontId="17" fillId="7" borderId="0" xfId="3" applyFont="1" applyFill="1" applyProtection="1">
      <protection hidden="1"/>
    </xf>
    <xf numFmtId="0" fontId="17" fillId="4" borderId="0" xfId="3" applyFont="1" applyFill="1" applyProtection="1">
      <protection hidden="1"/>
    </xf>
    <xf numFmtId="0" fontId="5" fillId="21" borderId="0" xfId="3" applyFont="1" applyFill="1" applyProtection="1">
      <protection hidden="1"/>
    </xf>
    <xf numFmtId="0" fontId="17" fillId="21" borderId="0" xfId="3" applyFont="1" applyFill="1" applyProtection="1">
      <protection hidden="1"/>
    </xf>
    <xf numFmtId="0" fontId="17" fillId="21" borderId="0" xfId="3" applyFont="1" applyFill="1" applyBorder="1" applyProtection="1">
      <protection hidden="1"/>
    </xf>
    <xf numFmtId="0" fontId="18" fillId="0" borderId="6" xfId="0" applyFont="1" applyFill="1" applyBorder="1" applyAlignment="1" applyProtection="1">
      <alignment horizontal="center" vertical="center" shrinkToFit="1"/>
      <protection locked="0"/>
    </xf>
    <xf numFmtId="0" fontId="39" fillId="18" borderId="0" xfId="0" applyFont="1" applyFill="1"/>
    <xf numFmtId="0" fontId="14" fillId="0" borderId="21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70" xfId="0" applyNumberFormat="1" applyFont="1" applyFill="1" applyBorder="1" applyAlignment="1" applyProtection="1">
      <alignment horizontal="center" vertical="center" shrinkToFit="1"/>
      <protection hidden="1"/>
    </xf>
    <xf numFmtId="0" fontId="35" fillId="4" borderId="0" xfId="0" applyFont="1" applyFill="1" applyAlignment="1" applyProtection="1">
      <protection hidden="1"/>
    </xf>
    <xf numFmtId="0" fontId="35" fillId="4" borderId="0" xfId="0" applyFont="1" applyFill="1" applyAlignment="1" applyProtection="1">
      <alignment horizontal="left"/>
      <protection hidden="1"/>
    </xf>
    <xf numFmtId="0" fontId="35" fillId="4" borderId="0" xfId="0" applyFont="1" applyFill="1" applyAlignment="1" applyProtection="1">
      <alignment horizontal="center"/>
      <protection hidden="1"/>
    </xf>
    <xf numFmtId="0" fontId="36" fillId="4" borderId="0" xfId="0" applyFont="1" applyFill="1" applyProtection="1">
      <protection hidden="1"/>
    </xf>
    <xf numFmtId="0" fontId="35" fillId="4" borderId="0" xfId="0" applyFont="1" applyFill="1" applyAlignment="1" applyProtection="1">
      <alignment horizontal="left" vertical="center"/>
      <protection hidden="1"/>
    </xf>
    <xf numFmtId="0" fontId="35" fillId="4" borderId="17" xfId="0" applyFont="1" applyFill="1" applyBorder="1" applyAlignment="1" applyProtection="1">
      <protection hidden="1"/>
    </xf>
    <xf numFmtId="0" fontId="35" fillId="4" borderId="17" xfId="0" applyFont="1" applyFill="1" applyBorder="1" applyAlignment="1" applyProtection="1">
      <alignment vertical="center"/>
      <protection hidden="1"/>
    </xf>
    <xf numFmtId="0" fontId="40" fillId="7" borderId="0" xfId="3" applyFont="1" applyFill="1" applyAlignment="1" applyProtection="1">
      <alignment vertical="center"/>
      <protection hidden="1"/>
    </xf>
    <xf numFmtId="0" fontId="17" fillId="4" borderId="0" xfId="0" applyFont="1" applyFill="1" applyAlignment="1" applyProtection="1">
      <alignment horizontal="center"/>
      <protection locked="0"/>
    </xf>
    <xf numFmtId="0" fontId="10" fillId="6" borderId="64" xfId="0" applyFont="1" applyFill="1" applyBorder="1" applyAlignment="1" applyProtection="1">
      <alignment horizontal="center" vertical="center"/>
      <protection locked="0"/>
    </xf>
    <xf numFmtId="0" fontId="17" fillId="5" borderId="3" xfId="0" applyFont="1" applyFill="1" applyBorder="1" applyAlignment="1" applyProtection="1">
      <alignment horizontal="center" vertical="center"/>
      <protection locked="0"/>
    </xf>
    <xf numFmtId="0" fontId="17" fillId="5" borderId="3" xfId="0" applyFont="1" applyFill="1" applyBorder="1" applyAlignment="1" applyProtection="1">
      <alignment horizontal="right" vertical="center"/>
      <protection locked="0"/>
    </xf>
    <xf numFmtId="0" fontId="17" fillId="4" borderId="0" xfId="0" applyFont="1" applyFill="1" applyAlignment="1" applyProtection="1">
      <alignment horizontal="right"/>
      <protection locked="0"/>
    </xf>
    <xf numFmtId="0" fontId="17" fillId="0" borderId="3" xfId="0" applyFont="1" applyBorder="1" applyAlignment="1" applyProtection="1">
      <protection locked="0"/>
    </xf>
    <xf numFmtId="0" fontId="23" fillId="7" borderId="0" xfId="0" applyFont="1" applyFill="1" applyAlignment="1" applyProtection="1">
      <alignment horizontal="center" vertical="center"/>
      <protection hidden="1"/>
    </xf>
    <xf numFmtId="0" fontId="17" fillId="5" borderId="4" xfId="0" applyFont="1" applyFill="1" applyBorder="1" applyAlignment="1" applyProtection="1">
      <alignment horizontal="left" vertical="center"/>
      <protection locked="0"/>
    </xf>
    <xf numFmtId="0" fontId="17" fillId="5" borderId="1" xfId="0" applyFont="1" applyFill="1" applyBorder="1" applyAlignment="1" applyProtection="1">
      <alignment horizontal="left" vertical="center"/>
      <protection locked="0"/>
    </xf>
    <xf numFmtId="0" fontId="17" fillId="5" borderId="5" xfId="0" applyFont="1" applyFill="1" applyBorder="1" applyAlignment="1" applyProtection="1">
      <alignment horizontal="left" vertical="center"/>
      <protection locked="0"/>
    </xf>
    <xf numFmtId="0" fontId="17" fillId="5" borderId="63" xfId="0" applyFont="1" applyFill="1" applyBorder="1" applyAlignment="1" applyProtection="1">
      <alignment horizontal="left" vertical="center"/>
      <protection locked="0"/>
    </xf>
    <xf numFmtId="0" fontId="17" fillId="5" borderId="64" xfId="0" applyFont="1" applyFill="1" applyBorder="1" applyAlignment="1" applyProtection="1">
      <alignment horizontal="left" vertical="center"/>
      <protection locked="0"/>
    </xf>
    <xf numFmtId="0" fontId="17" fillId="5" borderId="86" xfId="0" applyFont="1" applyFill="1" applyBorder="1" applyAlignment="1" applyProtection="1">
      <alignment horizontal="left" vertical="center"/>
      <protection locked="0"/>
    </xf>
    <xf numFmtId="0" fontId="10" fillId="3" borderId="3" xfId="0" applyFont="1" applyFill="1" applyBorder="1" applyAlignment="1" applyProtection="1">
      <alignment horizontal="right" vertical="center"/>
      <protection hidden="1"/>
    </xf>
    <xf numFmtId="0" fontId="10" fillId="2" borderId="3" xfId="0" applyFont="1" applyFill="1" applyBorder="1" applyAlignment="1" applyProtection="1">
      <alignment horizontal="center" vertical="center"/>
      <protection hidden="1"/>
    </xf>
    <xf numFmtId="0" fontId="10" fillId="8" borderId="3" xfId="0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10" fillId="2" borderId="5" xfId="0" applyFont="1" applyFill="1" applyBorder="1" applyAlignment="1" applyProtection="1">
      <alignment horizontal="center" vertical="center"/>
      <protection hidden="1"/>
    </xf>
    <xf numFmtId="0" fontId="10" fillId="2" borderId="4" xfId="0" applyFont="1" applyFill="1" applyBorder="1" applyAlignment="1" applyProtection="1">
      <alignment horizontal="center" vertical="center"/>
      <protection hidden="1"/>
    </xf>
    <xf numFmtId="0" fontId="17" fillId="5" borderId="1" xfId="0" applyFont="1" applyFill="1" applyBorder="1" applyAlignment="1" applyProtection="1">
      <alignment horizontal="center" vertical="center"/>
      <protection locked="0"/>
    </xf>
    <xf numFmtId="0" fontId="17" fillId="5" borderId="5" xfId="0" applyFont="1" applyFill="1" applyBorder="1" applyAlignment="1" applyProtection="1">
      <alignment horizontal="center" vertical="center"/>
      <protection locked="0"/>
    </xf>
    <xf numFmtId="0" fontId="17" fillId="5" borderId="64" xfId="0" applyFont="1" applyFill="1" applyBorder="1" applyAlignment="1" applyProtection="1">
      <alignment horizontal="center" vertical="center" shrinkToFit="1"/>
      <protection locked="0"/>
    </xf>
    <xf numFmtId="0" fontId="17" fillId="5" borderId="86" xfId="0" applyFont="1" applyFill="1" applyBorder="1" applyAlignment="1" applyProtection="1">
      <alignment horizontal="center" vertical="center" shrinkToFit="1"/>
      <protection locked="0"/>
    </xf>
    <xf numFmtId="0" fontId="17" fillId="4" borderId="1" xfId="0" applyFont="1" applyFill="1" applyBorder="1" applyAlignment="1" applyProtection="1">
      <alignment horizontal="center" vertical="center"/>
      <protection locked="0" hidden="1"/>
    </xf>
    <xf numFmtId="0" fontId="17" fillId="4" borderId="5" xfId="0" applyFont="1" applyFill="1" applyBorder="1" applyAlignment="1" applyProtection="1">
      <alignment horizontal="center" vertical="center"/>
      <protection locked="0" hidden="1"/>
    </xf>
    <xf numFmtId="0" fontId="3" fillId="7" borderId="0" xfId="0" applyFont="1" applyFill="1" applyAlignment="1" applyProtection="1">
      <alignment horizontal="center"/>
      <protection hidden="1"/>
    </xf>
    <xf numFmtId="0" fontId="3" fillId="7" borderId="2" xfId="0" applyFont="1" applyFill="1" applyBorder="1" applyAlignment="1" applyProtection="1">
      <alignment horizontal="center"/>
      <protection hidden="1"/>
    </xf>
    <xf numFmtId="0" fontId="10" fillId="3" borderId="4" xfId="0" applyFont="1" applyFill="1" applyBorder="1" applyAlignment="1" applyProtection="1">
      <alignment horizontal="center" vertical="center"/>
      <protection hidden="1"/>
    </xf>
    <xf numFmtId="0" fontId="10" fillId="3" borderId="1" xfId="0" applyFont="1" applyFill="1" applyBorder="1" applyAlignment="1" applyProtection="1">
      <alignment horizontal="center" vertical="center"/>
      <protection hidden="1"/>
    </xf>
    <xf numFmtId="0" fontId="10" fillId="2" borderId="4" xfId="0" applyFont="1" applyFill="1" applyBorder="1" applyAlignment="1" applyProtection="1">
      <alignment horizontal="left" vertical="center"/>
      <protection hidden="1"/>
    </xf>
    <xf numFmtId="0" fontId="10" fillId="2" borderId="1" xfId="0" applyFont="1" applyFill="1" applyBorder="1" applyAlignment="1" applyProtection="1">
      <alignment horizontal="left" vertical="center"/>
      <protection hidden="1"/>
    </xf>
    <xf numFmtId="0" fontId="10" fillId="3" borderId="87" xfId="0" applyFont="1" applyFill="1" applyBorder="1" applyAlignment="1" applyProtection="1">
      <alignment horizontal="right" vertical="center"/>
      <protection hidden="1"/>
    </xf>
    <xf numFmtId="0" fontId="10" fillId="2" borderId="5" xfId="0" applyFont="1" applyFill="1" applyBorder="1" applyAlignment="1" applyProtection="1">
      <alignment horizontal="left" vertical="center"/>
      <protection hidden="1"/>
    </xf>
    <xf numFmtId="0" fontId="17" fillId="13" borderId="3" xfId="0" applyFont="1" applyFill="1" applyBorder="1" applyAlignment="1" applyProtection="1">
      <alignment horizontal="left" vertical="center"/>
      <protection locked="0"/>
    </xf>
    <xf numFmtId="0" fontId="17" fillId="0" borderId="4" xfId="0" applyFont="1" applyFill="1" applyBorder="1" applyAlignment="1" applyProtection="1">
      <alignment horizontal="left" vertical="center"/>
      <protection locked="0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7" fillId="0" borderId="5" xfId="0" applyFont="1" applyFill="1" applyBorder="1" applyAlignment="1" applyProtection="1">
      <alignment horizontal="left" vertical="center"/>
      <protection locked="0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0" fontId="10" fillId="6" borderId="1" xfId="0" applyFont="1" applyFill="1" applyBorder="1" applyAlignment="1" applyProtection="1">
      <alignment horizontal="center" vertical="center"/>
      <protection hidden="1"/>
    </xf>
    <xf numFmtId="0" fontId="10" fillId="6" borderId="65" xfId="0" applyFont="1" applyFill="1" applyBorder="1" applyAlignment="1" applyProtection="1">
      <alignment horizontal="center" vertical="center"/>
      <protection hidden="1"/>
    </xf>
    <xf numFmtId="0" fontId="10" fillId="6" borderId="0" xfId="0" applyFont="1" applyFill="1" applyBorder="1" applyAlignment="1" applyProtection="1">
      <alignment horizontal="center" vertical="center"/>
      <protection hidden="1"/>
    </xf>
    <xf numFmtId="0" fontId="10" fillId="6" borderId="63" xfId="0" applyFont="1" applyFill="1" applyBorder="1" applyAlignment="1" applyProtection="1">
      <alignment horizontal="center" vertical="center"/>
      <protection hidden="1"/>
    </xf>
    <xf numFmtId="0" fontId="10" fillId="6" borderId="64" xfId="0" applyFont="1" applyFill="1" applyBorder="1" applyAlignment="1" applyProtection="1">
      <alignment horizontal="center" vertical="center"/>
      <protection hidden="1"/>
    </xf>
    <xf numFmtId="0" fontId="10" fillId="3" borderId="6" xfId="0" applyFont="1" applyFill="1" applyBorder="1" applyAlignment="1" applyProtection="1">
      <alignment horizontal="center" vertical="center"/>
      <protection hidden="1"/>
    </xf>
    <xf numFmtId="0" fontId="17" fillId="5" borderId="7" xfId="0" applyFont="1" applyFill="1" applyBorder="1" applyAlignment="1" applyProtection="1">
      <alignment horizontal="center" vertical="center"/>
      <protection locked="0"/>
    </xf>
    <xf numFmtId="0" fontId="17" fillId="5" borderId="9" xfId="0" applyFont="1" applyFill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10" fillId="2" borderId="64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26" fillId="2" borderId="64" xfId="0" applyFont="1" applyFill="1" applyBorder="1" applyAlignment="1" applyProtection="1">
      <alignment horizontal="center" vertical="center"/>
      <protection hidden="1"/>
    </xf>
    <xf numFmtId="0" fontId="26" fillId="2" borderId="17" xfId="0" applyFont="1" applyFill="1" applyBorder="1" applyAlignment="1" applyProtection="1">
      <alignment horizontal="center" vertical="center"/>
      <protection hidden="1"/>
    </xf>
    <xf numFmtId="0" fontId="4" fillId="8" borderId="64" xfId="0" applyFont="1" applyFill="1" applyBorder="1" applyAlignment="1" applyProtection="1">
      <alignment horizontal="center"/>
      <protection hidden="1"/>
    </xf>
    <xf numFmtId="0" fontId="4" fillId="8" borderId="2" xfId="0" applyFont="1" applyFill="1" applyBorder="1" applyAlignment="1" applyProtection="1">
      <alignment horizontal="center"/>
      <protection hidden="1"/>
    </xf>
    <xf numFmtId="0" fontId="10" fillId="8" borderId="18" xfId="0" applyFont="1" applyFill="1" applyBorder="1" applyAlignment="1" applyProtection="1">
      <alignment horizontal="center" vertical="center"/>
      <protection hidden="1"/>
    </xf>
    <xf numFmtId="0" fontId="10" fillId="8" borderId="20" xfId="0" applyFont="1" applyFill="1" applyBorder="1" applyAlignment="1" applyProtection="1">
      <alignment horizontal="center" vertical="center"/>
      <protection hidden="1"/>
    </xf>
    <xf numFmtId="0" fontId="10" fillId="8" borderId="6" xfId="0" applyFont="1" applyFill="1" applyBorder="1" applyAlignment="1" applyProtection="1">
      <alignment horizontal="center" vertical="center"/>
      <protection locked="0"/>
    </xf>
    <xf numFmtId="0" fontId="6" fillId="8" borderId="18" xfId="0" applyFont="1" applyFill="1" applyBorder="1" applyAlignment="1" applyProtection="1">
      <alignment horizontal="center" vertical="center" wrapText="1"/>
      <protection hidden="1"/>
    </xf>
    <xf numFmtId="0" fontId="6" fillId="8" borderId="20" xfId="0" applyFont="1" applyFill="1" applyBorder="1" applyAlignment="1" applyProtection="1">
      <alignment horizontal="center" vertical="center" wrapText="1"/>
      <protection hidden="1"/>
    </xf>
    <xf numFmtId="0" fontId="10" fillId="8" borderId="6" xfId="0" applyFont="1" applyFill="1" applyBorder="1" applyAlignment="1" applyProtection="1">
      <alignment horizontal="center" vertical="center"/>
      <protection hidden="1"/>
    </xf>
    <xf numFmtId="0" fontId="10" fillId="8" borderId="18" xfId="0" applyFont="1" applyFill="1" applyBorder="1" applyAlignment="1" applyProtection="1">
      <alignment horizontal="center" vertical="center" wrapText="1"/>
      <protection hidden="1"/>
    </xf>
    <xf numFmtId="0" fontId="10" fillId="8" borderId="20" xfId="0" applyFont="1" applyFill="1" applyBorder="1" applyAlignment="1" applyProtection="1">
      <alignment horizontal="center" vertical="center" wrapText="1"/>
      <protection hidden="1"/>
    </xf>
    <xf numFmtId="0" fontId="10" fillId="8" borderId="7" xfId="0" applyFont="1" applyFill="1" applyBorder="1" applyAlignment="1" applyProtection="1">
      <alignment horizontal="center" vertical="center"/>
      <protection hidden="1"/>
    </xf>
    <xf numFmtId="0" fontId="10" fillId="8" borderId="8" xfId="0" applyFont="1" applyFill="1" applyBorder="1" applyAlignment="1" applyProtection="1">
      <alignment horizontal="center" vertical="center"/>
      <protection hidden="1"/>
    </xf>
    <xf numFmtId="0" fontId="10" fillId="8" borderId="9" xfId="0" applyFont="1" applyFill="1" applyBorder="1" applyAlignment="1" applyProtection="1">
      <alignment horizontal="center" vertical="center"/>
      <protection hidden="1"/>
    </xf>
    <xf numFmtId="0" fontId="25" fillId="8" borderId="18" xfId="0" applyFont="1" applyFill="1" applyBorder="1" applyAlignment="1" applyProtection="1">
      <alignment horizontal="center" vertical="center" wrapText="1"/>
      <protection hidden="1"/>
    </xf>
    <xf numFmtId="0" fontId="25" fillId="8" borderId="20" xfId="0" applyFont="1" applyFill="1" applyBorder="1" applyAlignment="1" applyProtection="1">
      <alignment horizontal="center" vertical="center" wrapText="1"/>
      <protection hidden="1"/>
    </xf>
    <xf numFmtId="0" fontId="10" fillId="8" borderId="23" xfId="0" applyFont="1" applyFill="1" applyBorder="1" applyAlignment="1" applyProtection="1">
      <alignment horizontal="center" vertical="center"/>
    </xf>
    <xf numFmtId="0" fontId="10" fillId="8" borderId="17" xfId="0" applyFont="1" applyFill="1" applyBorder="1" applyAlignment="1" applyProtection="1">
      <alignment horizontal="center" vertical="center"/>
    </xf>
    <xf numFmtId="0" fontId="10" fillId="8" borderId="0" xfId="0" applyFont="1" applyFill="1" applyBorder="1" applyAlignment="1" applyProtection="1">
      <alignment horizontal="center" vertical="center"/>
    </xf>
    <xf numFmtId="0" fontId="17" fillId="4" borderId="0" xfId="3" applyFont="1" applyFill="1" applyAlignment="1" applyProtection="1">
      <alignment horizontal="center"/>
      <protection locked="0"/>
    </xf>
    <xf numFmtId="0" fontId="17" fillId="21" borderId="0" xfId="3" applyFont="1" applyFill="1" applyAlignment="1" applyProtection="1">
      <alignment horizontal="center"/>
      <protection hidden="1"/>
    </xf>
    <xf numFmtId="49" fontId="17" fillId="4" borderId="0" xfId="3" applyNumberFormat="1" applyFont="1" applyFill="1" applyAlignment="1" applyProtection="1">
      <alignment horizontal="left"/>
      <protection locked="0"/>
    </xf>
    <xf numFmtId="0" fontId="17" fillId="4" borderId="0" xfId="3" applyFont="1" applyFill="1" applyAlignment="1" applyProtection="1">
      <alignment horizontal="center"/>
      <protection locked="0" hidden="1"/>
    </xf>
    <xf numFmtId="0" fontId="18" fillId="11" borderId="6" xfId="0" applyFont="1" applyFill="1" applyBorder="1" applyAlignment="1" applyProtection="1">
      <alignment horizontal="center" vertical="center"/>
      <protection hidden="1"/>
    </xf>
    <xf numFmtId="0" fontId="10" fillId="11" borderId="7" xfId="0" applyFont="1" applyFill="1" applyBorder="1" applyAlignment="1" applyProtection="1">
      <alignment horizontal="center" wrapText="1"/>
      <protection hidden="1"/>
    </xf>
    <xf numFmtId="0" fontId="10" fillId="11" borderId="8" xfId="0" applyFont="1" applyFill="1" applyBorder="1" applyAlignment="1" applyProtection="1">
      <alignment horizontal="center" wrapText="1"/>
      <protection hidden="1"/>
    </xf>
    <xf numFmtId="0" fontId="10" fillId="11" borderId="9" xfId="0" applyFont="1" applyFill="1" applyBorder="1" applyAlignment="1" applyProtection="1">
      <alignment horizontal="center" wrapText="1"/>
      <protection hidden="1"/>
    </xf>
    <xf numFmtId="0" fontId="17" fillId="4" borderId="0" xfId="0" applyFont="1" applyFill="1" applyBorder="1" applyAlignment="1" applyProtection="1">
      <alignment horizontal="center" shrinkToFit="1"/>
      <protection locked="0"/>
    </xf>
    <xf numFmtId="0" fontId="19" fillId="4" borderId="0" xfId="0" applyFont="1" applyFill="1" applyAlignment="1" applyProtection="1">
      <alignment horizontal="center"/>
      <protection hidden="1"/>
    </xf>
    <xf numFmtId="0" fontId="5" fillId="4" borderId="0" xfId="0" applyFont="1" applyFill="1" applyAlignment="1" applyProtection="1">
      <alignment horizontal="center"/>
      <protection hidden="1"/>
    </xf>
    <xf numFmtId="0" fontId="17" fillId="4" borderId="0" xfId="0" applyFont="1" applyFill="1" applyAlignment="1" applyProtection="1">
      <alignment horizontal="center"/>
      <protection locked="0"/>
    </xf>
    <xf numFmtId="0" fontId="17" fillId="4" borderId="66" xfId="0" applyFont="1" applyFill="1" applyBorder="1" applyAlignment="1" applyProtection="1">
      <alignment horizontal="left" vertical="center" wrapText="1"/>
      <protection hidden="1"/>
    </xf>
    <xf numFmtId="0" fontId="17" fillId="4" borderId="0" xfId="0" applyFont="1" applyFill="1" applyAlignment="1" applyProtection="1">
      <alignment horizontal="left"/>
      <protection locked="0"/>
    </xf>
    <xf numFmtId="0" fontId="17" fillId="4" borderId="2" xfId="0" applyFont="1" applyFill="1" applyBorder="1" applyAlignment="1" applyProtection="1">
      <alignment horizontal="left" shrinkToFit="1"/>
      <protection hidden="1"/>
    </xf>
    <xf numFmtId="0" fontId="17" fillId="4" borderId="2" xfId="0" applyFont="1" applyFill="1" applyBorder="1" applyAlignment="1" applyProtection="1">
      <alignment horizontal="center"/>
      <protection hidden="1"/>
    </xf>
    <xf numFmtId="0" fontId="18" fillId="11" borderId="6" xfId="0" applyFont="1" applyFill="1" applyBorder="1" applyAlignment="1" applyProtection="1">
      <alignment horizontal="center" vertical="center" wrapText="1"/>
      <protection hidden="1"/>
    </xf>
    <xf numFmtId="0" fontId="28" fillId="11" borderId="7" xfId="0" applyFont="1" applyFill="1" applyBorder="1" applyAlignment="1" applyProtection="1">
      <alignment horizontal="center" vertical="center" wrapText="1"/>
      <protection hidden="1"/>
    </xf>
    <xf numFmtId="0" fontId="28" fillId="11" borderId="9" xfId="0" applyFont="1" applyFill="1" applyBorder="1" applyAlignment="1" applyProtection="1">
      <alignment horizontal="center" vertical="center" wrapText="1"/>
      <protection hidden="1"/>
    </xf>
    <xf numFmtId="0" fontId="18" fillId="11" borderId="18" xfId="0" applyFont="1" applyFill="1" applyBorder="1" applyAlignment="1" applyProtection="1">
      <alignment horizontal="center" vertical="center"/>
      <protection hidden="1"/>
    </xf>
    <xf numFmtId="0" fontId="18" fillId="11" borderId="20" xfId="0" applyFont="1" applyFill="1" applyBorder="1" applyAlignment="1" applyProtection="1">
      <alignment horizontal="center" vertical="center"/>
      <protection hidden="1"/>
    </xf>
    <xf numFmtId="0" fontId="17" fillId="4" borderId="64" xfId="0" applyFont="1" applyFill="1" applyBorder="1" applyAlignment="1" applyProtection="1">
      <alignment horizontal="center" shrinkToFit="1"/>
      <protection hidden="1"/>
    </xf>
    <xf numFmtId="0" fontId="18" fillId="11" borderId="7" xfId="0" applyFont="1" applyFill="1" applyBorder="1" applyAlignment="1" applyProtection="1">
      <alignment horizontal="center" vertical="center"/>
      <protection locked="0"/>
    </xf>
    <xf numFmtId="0" fontId="18" fillId="11" borderId="8" xfId="0" applyFont="1" applyFill="1" applyBorder="1" applyAlignment="1" applyProtection="1">
      <alignment horizontal="center" vertical="center"/>
      <protection locked="0"/>
    </xf>
    <xf numFmtId="0" fontId="18" fillId="11" borderId="9" xfId="0" applyFont="1" applyFill="1" applyBorder="1" applyAlignment="1" applyProtection="1">
      <alignment horizontal="center" vertical="center"/>
      <protection locked="0"/>
    </xf>
    <xf numFmtId="0" fontId="5" fillId="4" borderId="17" xfId="0" applyFont="1" applyFill="1" applyBorder="1" applyAlignment="1" applyProtection="1">
      <alignment horizontal="center"/>
      <protection locked="0"/>
    </xf>
    <xf numFmtId="0" fontId="30" fillId="11" borderId="6" xfId="0" applyFont="1" applyFill="1" applyBorder="1" applyAlignment="1" applyProtection="1">
      <alignment horizontal="center"/>
      <protection hidden="1"/>
    </xf>
    <xf numFmtId="0" fontId="30" fillId="11" borderId="8" xfId="0" applyFont="1" applyFill="1" applyBorder="1" applyAlignment="1" applyProtection="1">
      <alignment horizontal="center"/>
      <protection hidden="1"/>
    </xf>
    <xf numFmtId="0" fontId="30" fillId="11" borderId="9" xfId="0" applyFont="1" applyFill="1" applyBorder="1" applyAlignment="1" applyProtection="1">
      <alignment horizontal="center"/>
      <protection hidden="1"/>
    </xf>
    <xf numFmtId="0" fontId="17" fillId="0" borderId="84" xfId="0" applyFont="1" applyFill="1" applyBorder="1" applyAlignment="1" applyProtection="1">
      <alignment horizontal="center" shrinkToFit="1"/>
      <protection hidden="1"/>
    </xf>
    <xf numFmtId="0" fontId="0" fillId="0" borderId="85" xfId="0" applyBorder="1" applyProtection="1">
      <protection hidden="1"/>
    </xf>
    <xf numFmtId="0" fontId="0" fillId="0" borderId="82" xfId="0" applyBorder="1" applyProtection="1">
      <protection hidden="1"/>
    </xf>
    <xf numFmtId="0" fontId="17" fillId="0" borderId="67" xfId="0" applyFont="1" applyFill="1" applyBorder="1" applyAlignment="1" applyProtection="1">
      <alignment horizontal="center" shrinkToFit="1"/>
      <protection hidden="1"/>
    </xf>
    <xf numFmtId="0" fontId="0" fillId="0" borderId="68" xfId="0" applyBorder="1" applyProtection="1">
      <protection hidden="1"/>
    </xf>
    <xf numFmtId="0" fontId="0" fillId="0" borderId="69" xfId="0" applyBorder="1" applyProtection="1">
      <protection hidden="1"/>
    </xf>
    <xf numFmtId="0" fontId="11" fillId="11" borderId="18" xfId="0" applyFont="1" applyFill="1" applyBorder="1" applyAlignment="1" applyProtection="1">
      <alignment horizontal="center" vertical="center" wrapText="1"/>
      <protection hidden="1"/>
    </xf>
    <xf numFmtId="0" fontId="11" fillId="11" borderId="20" xfId="0" applyFont="1" applyFill="1" applyBorder="1" applyAlignment="1" applyProtection="1">
      <alignment horizontal="center" vertical="center" wrapText="1"/>
      <protection hidden="1"/>
    </xf>
    <xf numFmtId="0" fontId="18" fillId="11" borderId="18" xfId="0" applyFont="1" applyFill="1" applyBorder="1" applyAlignment="1" applyProtection="1">
      <alignment horizontal="center" vertical="center" wrapText="1"/>
      <protection hidden="1"/>
    </xf>
    <xf numFmtId="0" fontId="18" fillId="11" borderId="20" xfId="0" applyFont="1" applyFill="1" applyBorder="1" applyAlignment="1" applyProtection="1">
      <alignment horizontal="center" vertical="center" wrapText="1"/>
      <protection hidden="1"/>
    </xf>
    <xf numFmtId="0" fontId="17" fillId="4" borderId="70" xfId="0" applyFont="1" applyFill="1" applyBorder="1" applyAlignment="1" applyProtection="1">
      <alignment horizontal="left" vertical="center" wrapText="1"/>
      <protection hidden="1"/>
    </xf>
    <xf numFmtId="0" fontId="18" fillId="11" borderId="7" xfId="0" applyFont="1" applyFill="1" applyBorder="1" applyAlignment="1" applyProtection="1">
      <alignment horizontal="center"/>
      <protection hidden="1"/>
    </xf>
    <xf numFmtId="0" fontId="18" fillId="11" borderId="9" xfId="0" applyFont="1" applyFill="1" applyBorder="1" applyAlignment="1" applyProtection="1">
      <alignment horizontal="center"/>
      <protection hidden="1"/>
    </xf>
    <xf numFmtId="0" fontId="17" fillId="0" borderId="66" xfId="0" applyFont="1" applyFill="1" applyBorder="1" applyAlignment="1" applyProtection="1">
      <alignment horizontal="center" shrinkToFit="1"/>
      <protection hidden="1"/>
    </xf>
    <xf numFmtId="0" fontId="17" fillId="0" borderId="70" xfId="0" applyFont="1" applyFill="1" applyBorder="1" applyAlignment="1" applyProtection="1">
      <alignment horizontal="center" shrinkToFit="1"/>
      <protection hidden="1"/>
    </xf>
    <xf numFmtId="0" fontId="18" fillId="0" borderId="24" xfId="0" applyFont="1" applyFill="1" applyBorder="1" applyAlignment="1" applyProtection="1">
      <alignment horizontal="center" vertical="center"/>
      <protection locked="0"/>
    </xf>
    <xf numFmtId="0" fontId="18" fillId="0" borderId="25" xfId="0" applyFont="1" applyFill="1" applyBorder="1" applyAlignment="1" applyProtection="1">
      <alignment horizontal="center" vertical="center"/>
      <protection locked="0"/>
    </xf>
    <xf numFmtId="0" fontId="18" fillId="10" borderId="18" xfId="0" applyFont="1" applyFill="1" applyBorder="1" applyAlignment="1" applyProtection="1">
      <alignment horizontal="center" vertical="center" textRotation="90" wrapText="1"/>
      <protection hidden="1"/>
    </xf>
    <xf numFmtId="0" fontId="18" fillId="10" borderId="19" xfId="0" applyFont="1" applyFill="1" applyBorder="1" applyAlignment="1" applyProtection="1">
      <alignment horizontal="center" vertical="center" textRotation="90" wrapText="1"/>
      <protection hidden="1"/>
    </xf>
    <xf numFmtId="0" fontId="18" fillId="10" borderId="20" xfId="0" applyFont="1" applyFill="1" applyBorder="1" applyAlignment="1" applyProtection="1">
      <alignment horizontal="center" vertical="center" textRotation="90" wrapText="1"/>
      <protection hidden="1"/>
    </xf>
    <xf numFmtId="0" fontId="18" fillId="10" borderId="18" xfId="0" applyFont="1" applyFill="1" applyBorder="1" applyAlignment="1" applyProtection="1">
      <alignment horizontal="center" vertical="center" textRotation="90" wrapText="1"/>
    </xf>
    <xf numFmtId="0" fontId="18" fillId="10" borderId="19" xfId="0" applyFont="1" applyFill="1" applyBorder="1" applyAlignment="1" applyProtection="1">
      <alignment horizontal="center" vertical="center" textRotation="90" wrapText="1"/>
    </xf>
    <xf numFmtId="0" fontId="18" fillId="10" borderId="20" xfId="0" applyFont="1" applyFill="1" applyBorder="1" applyAlignment="1" applyProtection="1">
      <alignment horizontal="center" vertical="center" textRotation="90" wrapText="1"/>
    </xf>
    <xf numFmtId="0" fontId="18" fillId="10" borderId="18" xfId="0" applyFont="1" applyFill="1" applyBorder="1" applyAlignment="1" applyProtection="1">
      <alignment horizontal="center" vertical="center" wrapText="1"/>
      <protection hidden="1"/>
    </xf>
    <xf numFmtId="0" fontId="18" fillId="10" borderId="19" xfId="0" applyFont="1" applyFill="1" applyBorder="1" applyAlignment="1" applyProtection="1">
      <alignment horizontal="center" vertical="center" wrapText="1"/>
      <protection hidden="1"/>
    </xf>
    <xf numFmtId="0" fontId="18" fillId="10" borderId="20" xfId="0" applyFont="1" applyFill="1" applyBorder="1" applyAlignment="1" applyProtection="1">
      <alignment horizontal="center" vertical="center" wrapText="1"/>
      <protection hidden="1"/>
    </xf>
    <xf numFmtId="0" fontId="18" fillId="0" borderId="75" xfId="0" applyFont="1" applyFill="1" applyBorder="1" applyAlignment="1" applyProtection="1">
      <alignment horizontal="center" vertical="center"/>
      <protection locked="0"/>
    </xf>
    <xf numFmtId="0" fontId="18" fillId="0" borderId="26" xfId="0" applyFont="1" applyFill="1" applyBorder="1" applyAlignment="1" applyProtection="1">
      <alignment horizontal="center" vertical="center"/>
      <protection locked="0"/>
    </xf>
    <xf numFmtId="0" fontId="18" fillId="0" borderId="74" xfId="0" applyFont="1" applyFill="1" applyBorder="1" applyAlignment="1" applyProtection="1">
      <alignment horizontal="center" vertical="center"/>
      <protection locked="0"/>
    </xf>
    <xf numFmtId="0" fontId="14" fillId="0" borderId="27" xfId="0" applyFont="1" applyFill="1" applyBorder="1" applyAlignment="1" applyProtection="1">
      <alignment horizontal="center" vertical="center"/>
      <protection locked="0"/>
    </xf>
    <xf numFmtId="0" fontId="14" fillId="0" borderId="3" xfId="0" applyFont="1" applyFill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14" fillId="0" borderId="28" xfId="0" applyFont="1" applyFill="1" applyBorder="1" applyAlignment="1" applyProtection="1">
      <alignment horizontal="center" vertical="center"/>
      <protection locked="0"/>
    </xf>
    <xf numFmtId="0" fontId="14" fillId="0" borderId="5" xfId="0" applyFont="1" applyFill="1" applyBorder="1" applyAlignment="1" applyProtection="1">
      <alignment horizontal="center" vertical="center"/>
      <protection locked="0"/>
    </xf>
    <xf numFmtId="0" fontId="14" fillId="10" borderId="56" xfId="0" applyFont="1" applyFill="1" applyBorder="1" applyAlignment="1" applyProtection="1">
      <alignment horizontal="center" vertical="center" wrapText="1"/>
      <protection hidden="1"/>
    </xf>
    <xf numFmtId="0" fontId="14" fillId="10" borderId="54" xfId="0" applyFont="1" applyFill="1" applyBorder="1" applyAlignment="1" applyProtection="1">
      <alignment horizontal="center" vertical="center" wrapText="1"/>
      <protection hidden="1"/>
    </xf>
    <xf numFmtId="0" fontId="14" fillId="10" borderId="55" xfId="0" applyFont="1" applyFill="1" applyBorder="1" applyAlignment="1" applyProtection="1">
      <alignment horizontal="center" vertical="center" wrapText="1"/>
      <protection hidden="1"/>
    </xf>
    <xf numFmtId="0" fontId="14" fillId="15" borderId="32" xfId="0" applyFont="1" applyFill="1" applyBorder="1" applyAlignment="1" applyProtection="1">
      <alignment horizontal="left" vertical="center" shrinkToFit="1"/>
      <protection hidden="1"/>
    </xf>
    <xf numFmtId="0" fontId="14" fillId="15" borderId="39" xfId="0" applyFont="1" applyFill="1" applyBorder="1" applyAlignment="1" applyProtection="1">
      <alignment horizontal="left" vertical="center" shrinkToFit="1"/>
      <protection hidden="1"/>
    </xf>
    <xf numFmtId="0" fontId="14" fillId="15" borderId="30" xfId="0" applyFont="1" applyFill="1" applyBorder="1" applyAlignment="1" applyProtection="1">
      <alignment horizontal="left" vertical="center" shrinkToFit="1"/>
      <protection hidden="1"/>
    </xf>
    <xf numFmtId="0" fontId="14" fillId="15" borderId="31" xfId="0" applyFont="1" applyFill="1" applyBorder="1" applyAlignment="1" applyProtection="1">
      <alignment horizontal="left" vertical="center" shrinkToFit="1"/>
      <protection hidden="1"/>
    </xf>
    <xf numFmtId="0" fontId="10" fillId="10" borderId="9" xfId="0" applyFont="1" applyFill="1" applyBorder="1" applyAlignment="1" applyProtection="1">
      <alignment horizontal="center" vertical="center"/>
      <protection hidden="1"/>
    </xf>
    <xf numFmtId="0" fontId="10" fillId="10" borderId="6" xfId="0" applyFont="1" applyFill="1" applyBorder="1" applyAlignment="1" applyProtection="1">
      <alignment horizontal="center" vertical="center"/>
      <protection hidden="1"/>
    </xf>
    <xf numFmtId="0" fontId="10" fillId="10" borderId="18" xfId="0" applyFont="1" applyFill="1" applyBorder="1" applyAlignment="1" applyProtection="1">
      <alignment horizontal="center" vertical="center"/>
      <protection hidden="1"/>
    </xf>
    <xf numFmtId="0" fontId="18" fillId="10" borderId="6" xfId="0" applyFont="1" applyFill="1" applyBorder="1" applyAlignment="1" applyProtection="1">
      <alignment horizontal="center" vertical="center" wrapText="1"/>
      <protection hidden="1"/>
    </xf>
    <xf numFmtId="0" fontId="18" fillId="10" borderId="6" xfId="0" applyFont="1" applyFill="1" applyBorder="1" applyAlignment="1" applyProtection="1">
      <alignment horizontal="center" vertical="center"/>
      <protection hidden="1"/>
    </xf>
    <xf numFmtId="0" fontId="14" fillId="15" borderId="67" xfId="0" applyFont="1" applyFill="1" applyBorder="1" applyAlignment="1" applyProtection="1">
      <alignment horizontal="left" vertical="center" shrinkToFit="1"/>
      <protection hidden="1"/>
    </xf>
    <xf numFmtId="0" fontId="14" fillId="15" borderId="69" xfId="0" applyFont="1" applyFill="1" applyBorder="1" applyAlignment="1" applyProtection="1">
      <alignment horizontal="left" vertical="center" shrinkToFit="1"/>
      <protection hidden="1"/>
    </xf>
    <xf numFmtId="0" fontId="14" fillId="10" borderId="6" xfId="0" applyFont="1" applyFill="1" applyBorder="1" applyAlignment="1" applyProtection="1">
      <alignment horizontal="center" vertical="center" wrapText="1"/>
      <protection hidden="1"/>
    </xf>
    <xf numFmtId="0" fontId="18" fillId="10" borderId="8" xfId="0" applyFont="1" applyFill="1" applyBorder="1" applyAlignment="1" applyProtection="1">
      <alignment horizontal="right" vertical="center"/>
      <protection hidden="1"/>
    </xf>
    <xf numFmtId="0" fontId="18" fillId="10" borderId="8" xfId="0" applyFont="1" applyFill="1" applyBorder="1" applyAlignment="1" applyProtection="1">
      <alignment horizontal="left" vertical="center"/>
      <protection hidden="1"/>
    </xf>
    <xf numFmtId="0" fontId="18" fillId="10" borderId="9" xfId="0" applyFont="1" applyFill="1" applyBorder="1" applyAlignment="1" applyProtection="1">
      <alignment horizontal="left" vertical="center"/>
      <protection hidden="1"/>
    </xf>
    <xf numFmtId="0" fontId="9" fillId="10" borderId="81" xfId="0" applyFont="1" applyFill="1" applyBorder="1" applyAlignment="1" applyProtection="1">
      <alignment horizontal="center" vertical="center" wrapText="1"/>
      <protection hidden="1"/>
    </xf>
    <xf numFmtId="0" fontId="18" fillId="10" borderId="60" xfId="0" applyFont="1" applyFill="1" applyBorder="1" applyAlignment="1" applyProtection="1">
      <alignment horizontal="center" vertical="center" wrapText="1"/>
      <protection hidden="1"/>
    </xf>
    <xf numFmtId="0" fontId="18" fillId="10" borderId="49" xfId="0" applyFont="1" applyFill="1" applyBorder="1" applyAlignment="1" applyProtection="1">
      <alignment horizontal="center" vertical="center" wrapText="1"/>
      <protection hidden="1"/>
    </xf>
    <xf numFmtId="0" fontId="9" fillId="10" borderId="6" xfId="0" applyFont="1" applyFill="1" applyBorder="1" applyAlignment="1" applyProtection="1">
      <alignment horizontal="center" vertical="center" wrapText="1"/>
      <protection hidden="1"/>
    </xf>
    <xf numFmtId="0" fontId="14" fillId="0" borderId="27" xfId="0" applyFont="1" applyFill="1" applyBorder="1" applyAlignment="1" applyProtection="1">
      <alignment horizontal="center" vertical="center"/>
      <protection locked="0" hidden="1"/>
    </xf>
    <xf numFmtId="0" fontId="14" fillId="0" borderId="3" xfId="0" applyFont="1" applyFill="1" applyBorder="1" applyAlignment="1" applyProtection="1">
      <alignment horizontal="center" vertical="center"/>
      <protection locked="0" hidden="1"/>
    </xf>
    <xf numFmtId="0" fontId="14" fillId="0" borderId="4" xfId="0" applyFont="1" applyFill="1" applyBorder="1" applyAlignment="1" applyProtection="1">
      <alignment horizontal="center" vertical="center"/>
      <protection locked="0" hidden="1"/>
    </xf>
    <xf numFmtId="0" fontId="14" fillId="0" borderId="28" xfId="0" applyFont="1" applyFill="1" applyBorder="1" applyAlignment="1" applyProtection="1">
      <alignment horizontal="center" vertical="center"/>
      <protection locked="0" hidden="1"/>
    </xf>
    <xf numFmtId="0" fontId="18" fillId="10" borderId="7" xfId="0" applyFont="1" applyFill="1" applyBorder="1" applyAlignment="1" applyProtection="1">
      <alignment horizontal="right"/>
      <protection hidden="1"/>
    </xf>
    <xf numFmtId="0" fontId="18" fillId="10" borderId="8" xfId="0" applyFont="1" applyFill="1" applyBorder="1" applyAlignment="1" applyProtection="1">
      <alignment horizontal="right"/>
      <protection hidden="1"/>
    </xf>
    <xf numFmtId="0" fontId="18" fillId="10" borderId="8" xfId="0" applyFont="1" applyFill="1" applyBorder="1" applyAlignment="1" applyProtection="1">
      <alignment horizontal="left"/>
      <protection hidden="1"/>
    </xf>
    <xf numFmtId="0" fontId="18" fillId="10" borderId="9" xfId="0" applyFont="1" applyFill="1" applyBorder="1" applyAlignment="1" applyProtection="1">
      <alignment horizontal="left"/>
      <protection hidden="1"/>
    </xf>
    <xf numFmtId="0" fontId="9" fillId="10" borderId="48" xfId="0" applyFont="1" applyFill="1" applyBorder="1" applyAlignment="1" applyProtection="1">
      <alignment horizontal="center" vertical="center" wrapText="1"/>
      <protection hidden="1"/>
    </xf>
    <xf numFmtId="0" fontId="14" fillId="0" borderId="5" xfId="0" applyFont="1" applyFill="1" applyBorder="1" applyAlignment="1" applyProtection="1">
      <alignment horizontal="center" vertical="center"/>
      <protection locked="0" hidden="1"/>
    </xf>
    <xf numFmtId="0" fontId="14" fillId="10" borderId="29" xfId="0" applyFont="1" applyFill="1" applyBorder="1" applyAlignment="1" applyProtection="1">
      <alignment horizontal="center" vertical="center" wrapText="1"/>
      <protection hidden="1"/>
    </xf>
    <xf numFmtId="0" fontId="18" fillId="10" borderId="7" xfId="0" applyFont="1" applyFill="1" applyBorder="1" applyAlignment="1" applyProtection="1">
      <alignment horizontal="right" vertical="center"/>
      <protection hidden="1"/>
    </xf>
    <xf numFmtId="0" fontId="18" fillId="10" borderId="24" xfId="0" applyFont="1" applyFill="1" applyBorder="1" applyAlignment="1" applyProtection="1">
      <alignment horizontal="center" vertical="center" wrapText="1"/>
      <protection hidden="1"/>
    </xf>
    <xf numFmtId="0" fontId="18" fillId="10" borderId="76" xfId="0" applyFont="1" applyFill="1" applyBorder="1" applyAlignment="1" applyProtection="1">
      <alignment horizontal="center" vertical="center" wrapText="1"/>
      <protection hidden="1"/>
    </xf>
    <xf numFmtId="0" fontId="18" fillId="10" borderId="25" xfId="0" applyFont="1" applyFill="1" applyBorder="1" applyAlignment="1" applyProtection="1">
      <alignment horizontal="center" vertical="center" wrapText="1"/>
      <protection hidden="1"/>
    </xf>
    <xf numFmtId="0" fontId="18" fillId="10" borderId="77" xfId="0" applyFont="1" applyFill="1" applyBorder="1" applyAlignment="1" applyProtection="1">
      <alignment horizontal="center" vertical="center" wrapText="1"/>
      <protection hidden="1"/>
    </xf>
    <xf numFmtId="0" fontId="18" fillId="10" borderId="26" xfId="0" applyFont="1" applyFill="1" applyBorder="1" applyAlignment="1" applyProtection="1">
      <alignment horizontal="center" vertical="center" wrapText="1"/>
      <protection hidden="1"/>
    </xf>
    <xf numFmtId="0" fontId="18" fillId="10" borderId="78" xfId="0" applyFont="1" applyFill="1" applyBorder="1" applyAlignment="1" applyProtection="1">
      <alignment horizontal="center" vertical="center" wrapText="1"/>
      <protection hidden="1"/>
    </xf>
    <xf numFmtId="0" fontId="14" fillId="10" borderId="66" xfId="0" applyFont="1" applyFill="1" applyBorder="1" applyAlignment="1" applyProtection="1">
      <alignment horizontal="center" vertical="center" wrapText="1"/>
      <protection hidden="1"/>
    </xf>
    <xf numFmtId="0" fontId="14" fillId="10" borderId="22" xfId="0" applyFont="1" applyFill="1" applyBorder="1" applyAlignment="1" applyProtection="1">
      <alignment horizontal="center" vertical="center" wrapText="1"/>
      <protection hidden="1"/>
    </xf>
    <xf numFmtId="0" fontId="14" fillId="10" borderId="70" xfId="0" applyFont="1" applyFill="1" applyBorder="1" applyAlignment="1" applyProtection="1">
      <alignment horizontal="center" vertical="center" wrapText="1"/>
      <protection hidden="1"/>
    </xf>
    <xf numFmtId="0" fontId="18" fillId="10" borderId="10" xfId="0" applyFont="1" applyFill="1" applyBorder="1" applyAlignment="1" applyProtection="1">
      <alignment horizontal="center" vertical="center" wrapText="1"/>
      <protection hidden="1"/>
    </xf>
    <xf numFmtId="0" fontId="18" fillId="10" borderId="11" xfId="0" applyFont="1" applyFill="1" applyBorder="1" applyAlignment="1" applyProtection="1">
      <alignment horizontal="center" vertical="center" wrapText="1"/>
      <protection hidden="1"/>
    </xf>
    <xf numFmtId="0" fontId="18" fillId="10" borderId="14" xfId="0" applyFont="1" applyFill="1" applyBorder="1" applyAlignment="1" applyProtection="1">
      <alignment horizontal="center" vertical="center" wrapText="1"/>
      <protection hidden="1"/>
    </xf>
    <xf numFmtId="0" fontId="18" fillId="10" borderId="15" xfId="0" applyFont="1" applyFill="1" applyBorder="1" applyAlignment="1" applyProtection="1">
      <alignment horizontal="center" vertical="center" wrapText="1"/>
      <protection hidden="1"/>
    </xf>
    <xf numFmtId="0" fontId="18" fillId="10" borderId="12" xfId="0" applyFont="1" applyFill="1" applyBorder="1" applyAlignment="1" applyProtection="1">
      <alignment horizontal="center" vertical="center" wrapText="1"/>
      <protection hidden="1"/>
    </xf>
    <xf numFmtId="0" fontId="18" fillId="10" borderId="13" xfId="0" applyFont="1" applyFill="1" applyBorder="1" applyAlignment="1" applyProtection="1">
      <alignment horizontal="center" vertical="center" wrapText="1"/>
      <protection hidden="1"/>
    </xf>
    <xf numFmtId="0" fontId="25" fillId="12" borderId="18" xfId="0" applyFont="1" applyFill="1" applyBorder="1" applyAlignment="1" applyProtection="1">
      <alignment horizontal="center" vertical="center" shrinkToFit="1"/>
      <protection hidden="1"/>
    </xf>
    <xf numFmtId="0" fontId="25" fillId="12" borderId="20" xfId="0" applyFont="1" applyFill="1" applyBorder="1" applyAlignment="1" applyProtection="1">
      <alignment horizontal="center" vertical="center" shrinkToFit="1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 wrapText="1"/>
      <protection hidden="1"/>
    </xf>
    <xf numFmtId="0" fontId="11" fillId="12" borderId="7" xfId="0" applyFont="1" applyFill="1" applyBorder="1" applyAlignment="1" applyProtection="1">
      <alignment horizontal="center" vertical="center"/>
      <protection hidden="1"/>
    </xf>
    <xf numFmtId="0" fontId="11" fillId="12" borderId="8" xfId="0" applyFont="1" applyFill="1" applyBorder="1" applyAlignment="1" applyProtection="1">
      <alignment horizontal="center" vertical="center"/>
      <protection hidden="1"/>
    </xf>
    <xf numFmtId="0" fontId="25" fillId="14" borderId="18" xfId="0" applyFont="1" applyFill="1" applyBorder="1" applyAlignment="1" applyProtection="1">
      <alignment horizontal="center" vertical="center" shrinkToFit="1"/>
      <protection hidden="1"/>
    </xf>
    <xf numFmtId="0" fontId="25" fillId="14" borderId="20" xfId="0" applyFont="1" applyFill="1" applyBorder="1" applyAlignment="1" applyProtection="1">
      <alignment horizontal="center" vertical="center" shrinkToFit="1"/>
      <protection hidden="1"/>
    </xf>
    <xf numFmtId="0" fontId="11" fillId="14" borderId="7" xfId="0" applyFont="1" applyFill="1" applyBorder="1" applyAlignment="1" applyProtection="1">
      <alignment horizontal="center" vertical="center"/>
      <protection hidden="1"/>
    </xf>
    <xf numFmtId="0" fontId="11" fillId="14" borderId="8" xfId="0" applyFont="1" applyFill="1" applyBorder="1" applyAlignment="1" applyProtection="1">
      <alignment horizontal="center" vertical="center"/>
      <protection hidden="1"/>
    </xf>
    <xf numFmtId="0" fontId="11" fillId="14" borderId="9" xfId="0" applyFont="1" applyFill="1" applyBorder="1" applyAlignment="1" applyProtection="1">
      <alignment horizontal="center" vertical="center"/>
      <protection hidden="1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18" xfId="0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 applyProtection="1">
      <alignment horizontal="center" vertical="center" wrapText="1"/>
      <protection hidden="1"/>
    </xf>
    <xf numFmtId="0" fontId="18" fillId="10" borderId="6" xfId="0" applyFont="1" applyFill="1" applyBorder="1" applyAlignment="1" applyProtection="1">
      <alignment horizontal="center" vertical="center"/>
    </xf>
    <xf numFmtId="0" fontId="14" fillId="15" borderId="68" xfId="0" applyFont="1" applyFill="1" applyBorder="1" applyAlignment="1" applyProtection="1">
      <alignment horizontal="left" vertical="center" shrinkToFit="1"/>
      <protection hidden="1"/>
    </xf>
    <xf numFmtId="0" fontId="18" fillId="10" borderId="6" xfId="0" applyFont="1" applyFill="1" applyBorder="1" applyAlignment="1" applyProtection="1">
      <alignment horizontal="center" vertical="center" shrinkToFit="1"/>
      <protection locked="0"/>
    </xf>
    <xf numFmtId="0" fontId="14" fillId="15" borderId="1" xfId="0" applyFont="1" applyFill="1" applyBorder="1" applyAlignment="1" applyProtection="1">
      <alignment horizontal="left" vertical="center" shrinkToFit="1"/>
      <protection hidden="1"/>
    </xf>
    <xf numFmtId="0" fontId="18" fillId="10" borderId="18" xfId="0" applyFont="1" applyFill="1" applyBorder="1" applyAlignment="1" applyProtection="1">
      <alignment horizontal="center" vertical="center"/>
      <protection locked="0"/>
    </xf>
    <xf numFmtId="0" fontId="18" fillId="10" borderId="19" xfId="0" applyFont="1" applyFill="1" applyBorder="1" applyAlignment="1" applyProtection="1">
      <alignment horizontal="center" vertical="center"/>
      <protection locked="0"/>
    </xf>
    <xf numFmtId="0" fontId="18" fillId="10" borderId="20" xfId="0" applyFont="1" applyFill="1" applyBorder="1" applyAlignment="1" applyProtection="1">
      <alignment horizontal="center" vertical="center"/>
      <protection locked="0"/>
    </xf>
    <xf numFmtId="0" fontId="18" fillId="10" borderId="10" xfId="0" applyFont="1" applyFill="1" applyBorder="1" applyAlignment="1" applyProtection="1">
      <alignment horizontal="center" vertical="center"/>
      <protection locked="0"/>
    </xf>
    <xf numFmtId="0" fontId="18" fillId="10" borderId="16" xfId="0" applyFont="1" applyFill="1" applyBorder="1" applyAlignment="1" applyProtection="1">
      <alignment horizontal="center" vertical="center"/>
      <protection locked="0"/>
    </xf>
    <xf numFmtId="0" fontId="18" fillId="10" borderId="11" xfId="0" applyFont="1" applyFill="1" applyBorder="1" applyAlignment="1" applyProtection="1">
      <alignment horizontal="center" vertical="center"/>
      <protection locked="0"/>
    </xf>
    <xf numFmtId="0" fontId="18" fillId="10" borderId="6" xfId="0" applyFont="1" applyFill="1" applyBorder="1" applyAlignment="1" applyProtection="1">
      <alignment horizontal="center" vertical="center" wrapText="1"/>
      <protection locked="0"/>
    </xf>
    <xf numFmtId="0" fontId="18" fillId="10" borderId="18" xfId="0" applyFont="1" applyFill="1" applyBorder="1" applyAlignment="1" applyProtection="1">
      <alignment horizontal="center" vertical="center" wrapText="1"/>
      <protection locked="0"/>
    </xf>
    <xf numFmtId="0" fontId="18" fillId="10" borderId="19" xfId="0" applyFont="1" applyFill="1" applyBorder="1" applyAlignment="1" applyProtection="1">
      <alignment horizontal="center" vertical="center" wrapText="1"/>
      <protection locked="0"/>
    </xf>
    <xf numFmtId="0" fontId="18" fillId="10" borderId="20" xfId="0" applyFont="1" applyFill="1" applyBorder="1" applyAlignment="1" applyProtection="1">
      <alignment horizontal="center" vertical="center" wrapText="1"/>
      <protection locked="0"/>
    </xf>
    <xf numFmtId="0" fontId="14" fillId="15" borderId="2" xfId="0" applyFont="1" applyFill="1" applyBorder="1" applyAlignment="1" applyProtection="1">
      <alignment horizontal="left" vertical="center" shrinkToFit="1"/>
      <protection hidden="1"/>
    </xf>
    <xf numFmtId="0" fontId="18" fillId="10" borderId="7" xfId="0" applyFont="1" applyFill="1" applyBorder="1" applyAlignment="1" applyProtection="1">
      <alignment horizontal="center" vertical="center"/>
    </xf>
    <xf numFmtId="0" fontId="18" fillId="10" borderId="8" xfId="0" applyFont="1" applyFill="1" applyBorder="1" applyAlignment="1" applyProtection="1">
      <alignment horizontal="center" vertical="center"/>
    </xf>
    <xf numFmtId="0" fontId="18" fillId="10" borderId="9" xfId="0" applyFont="1" applyFill="1" applyBorder="1" applyAlignment="1" applyProtection="1">
      <alignment horizontal="center" vertical="center"/>
    </xf>
    <xf numFmtId="0" fontId="9" fillId="10" borderId="6" xfId="0" applyFont="1" applyFill="1" applyBorder="1" applyAlignment="1" applyProtection="1">
      <alignment horizontal="center" vertical="center" wrapText="1"/>
      <protection locked="0"/>
    </xf>
    <xf numFmtId="0" fontId="18" fillId="0" borderId="18" xfId="0" applyFont="1" applyFill="1" applyBorder="1" applyAlignment="1" applyProtection="1">
      <alignment horizontal="center" vertical="center" shrinkToFit="1"/>
      <protection locked="0"/>
    </xf>
    <xf numFmtId="0" fontId="18" fillId="0" borderId="20" xfId="0" applyFont="1" applyFill="1" applyBorder="1" applyAlignment="1" applyProtection="1">
      <alignment horizontal="center" vertical="center" shrinkToFit="1"/>
      <protection locked="0"/>
    </xf>
    <xf numFmtId="0" fontId="18" fillId="10" borderId="10" xfId="0" applyFont="1" applyFill="1" applyBorder="1" applyAlignment="1" applyProtection="1">
      <alignment horizontal="center" vertical="center" shrinkToFit="1"/>
      <protection locked="0"/>
    </xf>
    <xf numFmtId="0" fontId="18" fillId="10" borderId="11" xfId="0" applyFont="1" applyFill="1" applyBorder="1" applyAlignment="1" applyProtection="1">
      <alignment horizontal="center" vertical="center" shrinkToFit="1"/>
      <protection locked="0"/>
    </xf>
    <xf numFmtId="0" fontId="18" fillId="10" borderId="12" xfId="0" applyFont="1" applyFill="1" applyBorder="1" applyAlignment="1" applyProtection="1">
      <alignment horizontal="center" vertical="center" shrinkToFit="1"/>
      <protection locked="0"/>
    </xf>
    <xf numFmtId="0" fontId="18" fillId="10" borderId="13" xfId="0" applyFont="1" applyFill="1" applyBorder="1" applyAlignment="1" applyProtection="1">
      <alignment horizontal="center" vertical="center" shrinkToFit="1"/>
      <protection locked="0"/>
    </xf>
    <xf numFmtId="0" fontId="18" fillId="0" borderId="6" xfId="0" applyFont="1" applyFill="1" applyBorder="1" applyAlignment="1" applyProtection="1">
      <alignment horizontal="center" vertical="center" shrinkToFit="1"/>
      <protection locked="0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8" fillId="10" borderId="10" xfId="0" applyFont="1" applyFill="1" applyBorder="1" applyAlignment="1" applyProtection="1">
      <alignment horizontal="right" wrapText="1"/>
      <protection locked="0"/>
    </xf>
    <xf numFmtId="0" fontId="18" fillId="10" borderId="16" xfId="0" applyFont="1" applyFill="1" applyBorder="1" applyAlignment="1" applyProtection="1">
      <alignment horizontal="right" wrapText="1"/>
      <protection locked="0"/>
    </xf>
    <xf numFmtId="0" fontId="18" fillId="10" borderId="12" xfId="0" applyFont="1" applyFill="1" applyBorder="1" applyAlignment="1" applyProtection="1">
      <alignment horizontal="right" wrapText="1"/>
      <protection locked="0"/>
    </xf>
    <xf numFmtId="0" fontId="18" fillId="10" borderId="17" xfId="0" applyFont="1" applyFill="1" applyBorder="1" applyAlignment="1" applyProtection="1">
      <alignment horizontal="right" wrapText="1"/>
      <protection locked="0"/>
    </xf>
    <xf numFmtId="0" fontId="18" fillId="11" borderId="17" xfId="0" applyFont="1" applyFill="1" applyBorder="1" applyAlignment="1" applyProtection="1">
      <alignment horizontal="left" wrapText="1"/>
      <protection hidden="1"/>
    </xf>
    <xf numFmtId="0" fontId="18" fillId="11" borderId="13" xfId="0" applyFont="1" applyFill="1" applyBorder="1" applyAlignment="1" applyProtection="1">
      <alignment horizontal="left" wrapText="1"/>
      <protection hidden="1"/>
    </xf>
    <xf numFmtId="0" fontId="18" fillId="11" borderId="16" xfId="0" applyFont="1" applyFill="1" applyBorder="1" applyAlignment="1" applyProtection="1">
      <alignment horizontal="left" shrinkToFit="1"/>
      <protection hidden="1"/>
    </xf>
    <xf numFmtId="0" fontId="18" fillId="11" borderId="11" xfId="0" applyFont="1" applyFill="1" applyBorder="1" applyAlignment="1" applyProtection="1">
      <alignment horizontal="left" shrinkToFit="1"/>
      <protection hidden="1"/>
    </xf>
    <xf numFmtId="0" fontId="18" fillId="10" borderId="18" xfId="0" applyFont="1" applyFill="1" applyBorder="1" applyAlignment="1" applyProtection="1">
      <alignment horizontal="center" vertical="center" wrapText="1"/>
    </xf>
    <xf numFmtId="0" fontId="18" fillId="10" borderId="19" xfId="0" applyFont="1" applyFill="1" applyBorder="1" applyAlignment="1" applyProtection="1">
      <alignment horizontal="center" vertical="center" wrapText="1"/>
    </xf>
    <xf numFmtId="0" fontId="18" fillId="10" borderId="20" xfId="0" applyFont="1" applyFill="1" applyBorder="1" applyAlignment="1" applyProtection="1">
      <alignment horizontal="center" vertical="center" wrapText="1"/>
    </xf>
    <xf numFmtId="0" fontId="18" fillId="10" borderId="9" xfId="0" applyFont="1" applyFill="1" applyBorder="1" applyAlignment="1" applyProtection="1">
      <alignment horizontal="center" vertical="center" wrapText="1"/>
      <protection locked="0"/>
    </xf>
    <xf numFmtId="0" fontId="18" fillId="10" borderId="8" xfId="0" applyFont="1" applyFill="1" applyBorder="1" applyAlignment="1" applyProtection="1">
      <alignment horizontal="center" vertical="center" wrapText="1"/>
      <protection locked="0"/>
    </xf>
    <xf numFmtId="0" fontId="18" fillId="10" borderId="8" xfId="0" applyFont="1" applyFill="1" applyBorder="1" applyAlignment="1" applyProtection="1">
      <alignment horizontal="center" vertical="center"/>
      <protection locked="0"/>
    </xf>
    <xf numFmtId="0" fontId="18" fillId="10" borderId="9" xfId="0" applyFont="1" applyFill="1" applyBorder="1" applyAlignment="1" applyProtection="1">
      <alignment horizontal="center" vertical="center"/>
      <protection locked="0"/>
    </xf>
    <xf numFmtId="0" fontId="18" fillId="10" borderId="56" xfId="0" applyFont="1" applyFill="1" applyBorder="1" applyAlignment="1" applyProtection="1">
      <alignment horizontal="center" vertical="center" wrapText="1"/>
      <protection hidden="1"/>
    </xf>
    <xf numFmtId="0" fontId="18" fillId="10" borderId="54" xfId="0" applyFont="1" applyFill="1" applyBorder="1" applyAlignment="1" applyProtection="1">
      <alignment horizontal="center" vertical="center" wrapText="1"/>
      <protection hidden="1"/>
    </xf>
    <xf numFmtId="0" fontId="18" fillId="10" borderId="55" xfId="0" applyFont="1" applyFill="1" applyBorder="1" applyAlignment="1" applyProtection="1">
      <alignment horizontal="center" vertical="center" wrapText="1"/>
      <protection hidden="1"/>
    </xf>
    <xf numFmtId="0" fontId="18" fillId="10" borderId="16" xfId="0" applyFont="1" applyFill="1" applyBorder="1" applyAlignment="1" applyProtection="1">
      <alignment horizontal="center"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10" borderId="17" xfId="0" applyFont="1" applyFill="1" applyBorder="1" applyAlignment="1" applyProtection="1">
      <alignment horizontal="center" vertical="center" wrapText="1"/>
      <protection hidden="1"/>
    </xf>
    <xf numFmtId="0" fontId="18" fillId="10" borderId="11" xfId="0" applyFont="1" applyFill="1" applyBorder="1" applyAlignment="1" applyProtection="1">
      <alignment horizontal="center" vertical="center" wrapText="1"/>
      <protection locked="0"/>
    </xf>
    <xf numFmtId="0" fontId="18" fillId="10" borderId="15" xfId="0" applyFont="1" applyFill="1" applyBorder="1" applyAlignment="1" applyProtection="1">
      <alignment horizontal="center" vertical="center" wrapText="1"/>
      <protection locked="0"/>
    </xf>
    <xf numFmtId="0" fontId="18" fillId="10" borderId="13" xfId="0" applyFont="1" applyFill="1" applyBorder="1" applyAlignment="1" applyProtection="1">
      <alignment horizontal="center" vertical="center" wrapText="1"/>
      <protection locked="0"/>
    </xf>
    <xf numFmtId="0" fontId="18" fillId="10" borderId="7" xfId="0" applyFont="1" applyFill="1" applyBorder="1" applyAlignment="1" applyProtection="1">
      <alignment horizontal="center" vertical="center"/>
      <protection locked="0"/>
    </xf>
    <xf numFmtId="0" fontId="18" fillId="10" borderId="6" xfId="0" applyFont="1" applyFill="1" applyBorder="1" applyAlignment="1" applyProtection="1">
      <alignment horizontal="center" vertical="center"/>
      <protection locked="0"/>
    </xf>
    <xf numFmtId="0" fontId="18" fillId="10" borderId="7" xfId="0" applyFont="1" applyFill="1" applyBorder="1" applyAlignment="1" applyProtection="1">
      <alignment horizontal="center" vertical="center"/>
      <protection hidden="1"/>
    </xf>
    <xf numFmtId="0" fontId="18" fillId="10" borderId="8" xfId="0" applyFont="1" applyFill="1" applyBorder="1" applyAlignment="1" applyProtection="1">
      <alignment horizontal="center" vertical="center"/>
      <protection hidden="1"/>
    </xf>
    <xf numFmtId="0" fontId="18" fillId="10" borderId="9" xfId="0" applyFont="1" applyFill="1" applyBorder="1" applyAlignment="1" applyProtection="1">
      <alignment horizontal="center" vertical="center"/>
      <protection hidden="1"/>
    </xf>
    <xf numFmtId="0" fontId="18" fillId="10" borderId="48" xfId="0" applyFont="1" applyFill="1" applyBorder="1" applyAlignment="1" applyProtection="1">
      <alignment horizontal="center" vertical="center" wrapText="1"/>
      <protection locked="0"/>
    </xf>
    <xf numFmtId="0" fontId="18" fillId="10" borderId="49" xfId="0" applyFont="1" applyFill="1" applyBorder="1" applyAlignment="1" applyProtection="1">
      <alignment horizontal="center" vertical="center" wrapText="1"/>
      <protection locked="0"/>
    </xf>
    <xf numFmtId="0" fontId="14" fillId="15" borderId="84" xfId="0" applyFont="1" applyFill="1" applyBorder="1" applyAlignment="1" applyProtection="1">
      <alignment horizontal="left" vertical="center" shrinkToFit="1"/>
      <protection hidden="1"/>
    </xf>
    <xf numFmtId="0" fontId="14" fillId="15" borderId="85" xfId="0" applyFont="1" applyFill="1" applyBorder="1" applyAlignment="1" applyProtection="1">
      <alignment horizontal="left" vertical="center" shrinkToFit="1"/>
      <protection hidden="1"/>
    </xf>
    <xf numFmtId="0" fontId="14" fillId="15" borderId="82" xfId="0" applyFont="1" applyFill="1" applyBorder="1" applyAlignment="1" applyProtection="1">
      <alignment horizontal="left" vertical="center" shrinkToFit="1"/>
      <protection hidden="1"/>
    </xf>
    <xf numFmtId="0" fontId="18" fillId="10" borderId="42" xfId="0" applyFont="1" applyFill="1" applyBorder="1" applyAlignment="1" applyProtection="1">
      <alignment horizontal="center" vertical="center" wrapText="1"/>
      <protection hidden="1"/>
    </xf>
    <xf numFmtId="0" fontId="18" fillId="10" borderId="38" xfId="0" applyFont="1" applyFill="1" applyBorder="1" applyAlignment="1" applyProtection="1">
      <alignment horizontal="center" vertical="center" wrapText="1"/>
      <protection hidden="1"/>
    </xf>
    <xf numFmtId="0" fontId="18" fillId="10" borderId="45" xfId="0" applyFont="1" applyFill="1" applyBorder="1" applyAlignment="1" applyProtection="1">
      <alignment horizontal="center" vertical="center" wrapText="1"/>
      <protection hidden="1"/>
    </xf>
    <xf numFmtId="0" fontId="6" fillId="4" borderId="0" xfId="0" applyFont="1" applyFill="1" applyAlignment="1">
      <alignment horizontal="left" indent="3"/>
    </xf>
    <xf numFmtId="0" fontId="6" fillId="4" borderId="0" xfId="0" applyFont="1" applyFill="1" applyAlignment="1">
      <alignment horizontal="center"/>
    </xf>
    <xf numFmtId="0" fontId="12" fillId="0" borderId="30" xfId="2" applyFont="1" applyFill="1" applyBorder="1" applyAlignment="1" applyProtection="1">
      <alignment horizontal="center" wrapText="1"/>
      <protection hidden="1"/>
    </xf>
    <xf numFmtId="0" fontId="12" fillId="0" borderId="1" xfId="2" applyFont="1" applyFill="1" applyBorder="1" applyAlignment="1" applyProtection="1">
      <alignment horizontal="center" wrapText="1"/>
      <protection hidden="1"/>
    </xf>
    <xf numFmtId="0" fontId="12" fillId="0" borderId="31" xfId="2" applyFont="1" applyFill="1" applyBorder="1" applyAlignment="1" applyProtection="1">
      <alignment horizontal="center" wrapText="1"/>
      <protection hidden="1"/>
    </xf>
    <xf numFmtId="0" fontId="12" fillId="0" borderId="67" xfId="2" applyFont="1" applyFill="1" applyBorder="1" applyAlignment="1" applyProtection="1">
      <alignment horizontal="center" wrapText="1"/>
      <protection hidden="1"/>
    </xf>
    <xf numFmtId="0" fontId="12" fillId="0" borderId="68" xfId="2" applyFont="1" applyFill="1" applyBorder="1" applyAlignment="1" applyProtection="1">
      <alignment horizontal="center" wrapText="1"/>
      <protection hidden="1"/>
    </xf>
    <xf numFmtId="0" fontId="12" fillId="0" borderId="69" xfId="2" applyFont="1" applyFill="1" applyBorder="1" applyAlignment="1" applyProtection="1">
      <alignment horizontal="center" wrapText="1"/>
      <protection hidden="1"/>
    </xf>
    <xf numFmtId="0" fontId="6" fillId="8" borderId="7" xfId="0" applyFont="1" applyFill="1" applyBorder="1" applyAlignment="1" applyProtection="1">
      <alignment horizontal="center"/>
    </xf>
    <xf numFmtId="0" fontId="6" fillId="8" borderId="8" xfId="0" applyFont="1" applyFill="1" applyBorder="1" applyAlignment="1" applyProtection="1">
      <alignment horizontal="center"/>
    </xf>
    <xf numFmtId="0" fontId="6" fillId="8" borderId="9" xfId="0" applyFont="1" applyFill="1" applyBorder="1" applyAlignment="1" applyProtection="1">
      <alignment horizontal="center"/>
    </xf>
    <xf numFmtId="0" fontId="12" fillId="0" borderId="84" xfId="2" applyFont="1" applyFill="1" applyBorder="1" applyAlignment="1" applyProtection="1">
      <alignment horizontal="center" wrapText="1"/>
      <protection hidden="1"/>
    </xf>
    <xf numFmtId="0" fontId="12" fillId="0" borderId="85" xfId="2" applyFont="1" applyFill="1" applyBorder="1" applyAlignment="1" applyProtection="1">
      <alignment horizontal="center" wrapText="1"/>
      <protection hidden="1"/>
    </xf>
    <xf numFmtId="0" fontId="12" fillId="0" borderId="82" xfId="2" applyFont="1" applyFill="1" applyBorder="1" applyAlignment="1" applyProtection="1">
      <alignment horizontal="center" wrapText="1"/>
      <protection hidden="1"/>
    </xf>
    <xf numFmtId="0" fontId="5" fillId="17" borderId="14" xfId="2" applyFont="1" applyFill="1" applyBorder="1" applyAlignment="1" applyProtection="1">
      <alignment horizontal="center" vertical="center" wrapText="1"/>
      <protection hidden="1"/>
    </xf>
    <xf numFmtId="0" fontId="5" fillId="17" borderId="0" xfId="2" applyFont="1" applyFill="1" applyBorder="1" applyAlignment="1" applyProtection="1">
      <alignment horizontal="center" vertical="center" wrapText="1"/>
      <protection hidden="1"/>
    </xf>
    <xf numFmtId="0" fontId="5" fillId="17" borderId="15" xfId="2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horizontal="center" vertical="center" textRotation="90" wrapText="1"/>
    </xf>
    <xf numFmtId="0" fontId="5" fillId="17" borderId="10" xfId="2" applyFont="1" applyFill="1" applyBorder="1" applyAlignment="1" applyProtection="1">
      <alignment horizontal="center" vertical="center" wrapText="1"/>
      <protection hidden="1"/>
    </xf>
    <xf numFmtId="0" fontId="5" fillId="17" borderId="16" xfId="2" applyFont="1" applyFill="1" applyBorder="1" applyAlignment="1" applyProtection="1">
      <alignment horizontal="center" vertical="center" wrapText="1"/>
      <protection hidden="1"/>
    </xf>
    <xf numFmtId="0" fontId="5" fillId="17" borderId="11" xfId="2" applyFont="1" applyFill="1" applyBorder="1" applyAlignment="1" applyProtection="1">
      <alignment horizontal="center" vertical="center" wrapText="1"/>
      <protection hidden="1"/>
    </xf>
    <xf numFmtId="0" fontId="5" fillId="17" borderId="12" xfId="2" applyFont="1" applyFill="1" applyBorder="1" applyAlignment="1" applyProtection="1">
      <alignment horizontal="center" vertical="center" wrapText="1"/>
      <protection hidden="1"/>
    </xf>
    <xf numFmtId="0" fontId="5" fillId="17" borderId="17" xfId="2" applyFont="1" applyFill="1" applyBorder="1" applyAlignment="1" applyProtection="1">
      <alignment horizontal="center" vertical="center" wrapText="1"/>
      <protection hidden="1"/>
    </xf>
    <xf numFmtId="0" fontId="5" fillId="17" borderId="13" xfId="2" applyFont="1" applyFill="1" applyBorder="1" applyAlignment="1" applyProtection="1">
      <alignment horizontal="center" vertical="center" wrapText="1"/>
      <protection hidden="1"/>
    </xf>
    <xf numFmtId="0" fontId="10" fillId="17" borderId="34" xfId="2" applyFont="1" applyFill="1" applyBorder="1" applyAlignment="1" applyProtection="1">
      <alignment horizontal="center" vertical="center" wrapText="1"/>
      <protection hidden="1"/>
    </xf>
    <xf numFmtId="0" fontId="10" fillId="17" borderId="35" xfId="2" applyFont="1" applyFill="1" applyBorder="1" applyAlignment="1" applyProtection="1">
      <alignment horizontal="center" vertical="center" wrapText="1"/>
      <protection hidden="1"/>
    </xf>
    <xf numFmtId="0" fontId="10" fillId="17" borderId="61" xfId="2" applyFont="1" applyFill="1" applyBorder="1" applyAlignment="1" applyProtection="1">
      <alignment horizontal="center" vertical="center" wrapText="1"/>
      <protection hidden="1"/>
    </xf>
    <xf numFmtId="0" fontId="10" fillId="17" borderId="57" xfId="2" applyFont="1" applyFill="1" applyBorder="1" applyAlignment="1" applyProtection="1">
      <alignment horizontal="center" vertical="center" wrapText="1"/>
      <protection hidden="1"/>
    </xf>
    <xf numFmtId="0" fontId="7" fillId="4" borderId="6" xfId="0" applyFont="1" applyFill="1" applyBorder="1" applyAlignment="1" applyProtection="1">
      <alignment horizontal="center" vertical="center" shrinkToFit="1"/>
      <protection locked="0"/>
    </xf>
    <xf numFmtId="0" fontId="7" fillId="0" borderId="0" xfId="2" applyFont="1" applyFill="1" applyBorder="1" applyAlignment="1" applyProtection="1">
      <alignment horizontal="left" vertical="center" shrinkToFit="1"/>
      <protection locked="0"/>
    </xf>
    <xf numFmtId="0" fontId="6" fillId="8" borderId="0" xfId="0" applyFont="1" applyFill="1" applyBorder="1" applyAlignment="1" applyProtection="1">
      <alignment horizontal="left" vertical="center" shrinkToFit="1"/>
      <protection locked="0"/>
    </xf>
    <xf numFmtId="0" fontId="7" fillId="0" borderId="0" xfId="2" applyFont="1" applyFill="1" applyBorder="1" applyAlignment="1" applyProtection="1">
      <alignment horizontal="left" vertical="center" indent="1" shrinkToFit="1"/>
      <protection locked="0"/>
    </xf>
    <xf numFmtId="0" fontId="7" fillId="0" borderId="0" xfId="2" applyFont="1" applyFill="1" applyBorder="1" applyAlignment="1" applyProtection="1">
      <alignment horizontal="center" vertical="center" shrinkToFit="1"/>
      <protection locked="0"/>
    </xf>
    <xf numFmtId="0" fontId="7" fillId="4" borderId="0" xfId="2" applyFont="1" applyFill="1" applyBorder="1" applyAlignment="1" applyProtection="1">
      <alignment horizontal="left" vertical="center" indent="1" shrinkToFit="1"/>
      <protection locked="0"/>
    </xf>
    <xf numFmtId="0" fontId="7" fillId="4" borderId="0" xfId="2" applyFont="1" applyFill="1" applyBorder="1" applyAlignment="1" applyProtection="1">
      <alignment horizontal="left" shrinkToFit="1"/>
      <protection locked="0"/>
    </xf>
    <xf numFmtId="0" fontId="6" fillId="8" borderId="0" xfId="0" applyFont="1" applyFill="1" applyBorder="1" applyAlignment="1" applyProtection="1">
      <alignment horizontal="left"/>
      <protection locked="0"/>
    </xf>
    <xf numFmtId="0" fontId="6" fillId="8" borderId="0" xfId="0" applyFont="1" applyFill="1" applyBorder="1" applyAlignment="1" applyProtection="1">
      <alignment horizontal="left" shrinkToFit="1"/>
      <protection locked="0"/>
    </xf>
    <xf numFmtId="0" fontId="7" fillId="4" borderId="0" xfId="2" applyFont="1" applyFill="1" applyBorder="1" applyAlignment="1" applyProtection="1">
      <alignment horizontal="left" vertical="center" shrinkToFit="1"/>
      <protection locked="0"/>
    </xf>
    <xf numFmtId="0" fontId="9" fillId="10" borderId="18" xfId="0" applyFont="1" applyFill="1" applyBorder="1" applyAlignment="1" applyProtection="1">
      <alignment horizontal="center" vertical="center" shrinkToFit="1"/>
      <protection locked="0"/>
    </xf>
    <xf numFmtId="0" fontId="9" fillId="10" borderId="20" xfId="0" applyFont="1" applyFill="1" applyBorder="1" applyAlignment="1" applyProtection="1">
      <alignment horizontal="center" vertical="center" shrinkToFit="1"/>
      <protection locked="0"/>
    </xf>
    <xf numFmtId="0" fontId="9" fillId="10" borderId="18" xfId="0" applyFont="1" applyFill="1" applyBorder="1" applyAlignment="1" applyProtection="1">
      <alignment horizontal="center" vertical="center" wrapText="1" shrinkToFit="1"/>
      <protection locked="0"/>
    </xf>
    <xf numFmtId="0" fontId="9" fillId="10" borderId="20" xfId="0" applyFont="1" applyFill="1" applyBorder="1" applyAlignment="1" applyProtection="1">
      <alignment horizontal="center" vertical="center" wrapText="1" shrinkToFit="1"/>
      <protection locked="0"/>
    </xf>
    <xf numFmtId="0" fontId="5" fillId="17" borderId="6" xfId="2" applyFont="1" applyFill="1" applyBorder="1" applyAlignment="1" applyProtection="1">
      <alignment horizontal="center" vertical="center" wrapText="1"/>
      <protection locked="0"/>
    </xf>
    <xf numFmtId="0" fontId="7" fillId="0" borderId="0" xfId="2" applyFont="1" applyFill="1" applyBorder="1" applyAlignment="1" applyProtection="1">
      <alignment horizontal="left" shrinkToFit="1"/>
      <protection locked="0"/>
    </xf>
    <xf numFmtId="0" fontId="9" fillId="10" borderId="6" xfId="0" applyFont="1" applyFill="1" applyBorder="1" applyAlignment="1" applyProtection="1">
      <alignment horizontal="center" vertical="center" shrinkToFit="1"/>
      <protection locked="0"/>
    </xf>
    <xf numFmtId="0" fontId="14" fillId="4" borderId="77" xfId="0" applyFont="1" applyFill="1" applyBorder="1" applyAlignment="1" applyProtection="1">
      <alignment horizontal="center" vertical="center" textRotation="90" shrinkToFit="1"/>
      <protection locked="0"/>
    </xf>
    <xf numFmtId="0" fontId="41" fillId="0" borderId="3" xfId="0" applyFont="1" applyFill="1" applyBorder="1" applyAlignment="1" applyProtection="1">
      <alignment horizontal="center" vertical="center" textRotation="90" shrinkToFit="1"/>
      <protection locked="0"/>
    </xf>
    <xf numFmtId="0" fontId="41" fillId="0" borderId="4" xfId="0" applyFont="1" applyFill="1" applyBorder="1" applyAlignment="1" applyProtection="1">
      <alignment horizontal="center" vertical="center" textRotation="90" shrinkToFit="1"/>
      <protection locked="0"/>
    </xf>
    <xf numFmtId="0" fontId="41" fillId="0" borderId="27" xfId="0" applyFont="1" applyFill="1" applyBorder="1" applyAlignment="1" applyProtection="1">
      <alignment horizontal="center" vertical="center" textRotation="90" shrinkToFit="1"/>
      <protection locked="0"/>
    </xf>
  </cellXfs>
  <cellStyles count="4">
    <cellStyle name="Normal 2" xfId="1"/>
    <cellStyle name="Normal 3" xfId="3"/>
    <cellStyle name="ปกติ" xfId="0" builtinId="0"/>
    <cellStyle name="ปกติ 2" xfId="2"/>
  </cellStyles>
  <dxfs count="1381"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fill>
        <patternFill>
          <bgColor rgb="FFFF0000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latin typeface="TH SarabunPSK" pitchFamily="34" charset="-34"/>
                <a:cs typeface="TH SarabunPSK" pitchFamily="34" charset="-34"/>
              </a:defRPr>
            </a:pPr>
            <a:r>
              <a:rPr lang="th-TH" sz="1600">
                <a:latin typeface="TH SarabunPSK" pitchFamily="34" charset="-34"/>
                <a:cs typeface="TH SarabunPSK" pitchFamily="34" charset="-34"/>
              </a:rPr>
              <a:t>จำนวน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(คน)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c:rich>
      </c:tx>
      <c:layout>
        <c:manualLayout>
          <c:xMode val="edge"/>
          <c:yMode val="edge"/>
          <c:x val="1.8134955352803142E-2"/>
          <c:y val="7.5021312872975282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ปก!$H$11:$Q$11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ปก!$H$33:$Q$33</c:f>
              <c:numCache>
                <c:formatCode>0</c:formatCode>
                <c:ptCount val="10"/>
                <c:pt idx="0">
                  <c:v>35</c:v>
                </c:pt>
                <c:pt idx="1">
                  <c:v>32</c:v>
                </c:pt>
                <c:pt idx="2">
                  <c:v>17</c:v>
                </c:pt>
                <c:pt idx="3">
                  <c:v>15</c:v>
                </c:pt>
                <c:pt idx="4">
                  <c:v>7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EB-465C-A0C5-247042CC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3169488"/>
        <c:axId val="233167920"/>
        <c:axId val="0"/>
      </c:bar3DChart>
      <c:catAx>
        <c:axId val="233169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H SarabunPSK" pitchFamily="34" charset="-34"/>
                <a:cs typeface="TH SarabunPSK" pitchFamily="34" charset="-34"/>
              </a:defRPr>
            </a:pPr>
            <a:endParaRPr lang="th-TH"/>
          </a:p>
        </c:txPr>
        <c:crossAx val="233167920"/>
        <c:crosses val="autoZero"/>
        <c:auto val="1"/>
        <c:lblAlgn val="ctr"/>
        <c:lblOffset val="100"/>
        <c:noMultiLvlLbl val="0"/>
      </c:catAx>
      <c:valAx>
        <c:axId val="233167920"/>
        <c:scaling>
          <c:logBase val="2"/>
          <c:orientation val="minMax"/>
          <c:min val="1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9525"/>
        </c:spPr>
        <c:txPr>
          <a:bodyPr/>
          <a:lstStyle/>
          <a:p>
            <a:pPr>
              <a:defRPr sz="1600">
                <a:latin typeface="TH SarabunPSK" pitchFamily="34" charset="-34"/>
                <a:cs typeface="EucrosiaUPC" panose="02020603050405020304" pitchFamily="18" charset="-34"/>
              </a:defRPr>
            </a:pPr>
            <a:endParaRPr lang="th-TH"/>
          </a:p>
        </c:txPr>
        <c:crossAx val="233169488"/>
        <c:crosses val="autoZero"/>
        <c:crossBetween val="between"/>
        <c:majorUnit val="1"/>
      </c:valAx>
    </c:plotArea>
    <c:plotVisOnly val="1"/>
    <c:dispBlanksAs val="gap"/>
    <c:showDLblsOverMax val="0"/>
  </c:chart>
  <c:txPr>
    <a:bodyPr/>
    <a:lstStyle/>
    <a:p>
      <a:pPr>
        <a:defRPr>
          <a:latin typeface="EucrosiaDSE" pitchFamily="18" charset="0"/>
        </a:defRPr>
      </a:pPr>
      <a:endParaRPr lang="th-TH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latin typeface="TH SarabunPSK" pitchFamily="34" charset="-34"/>
                <a:cs typeface="TH SarabunPSK" pitchFamily="34" charset="-34"/>
              </a:defRPr>
            </a:pPr>
            <a:r>
              <a:rPr lang="th-TH" sz="1600">
                <a:latin typeface="TH SarabunPSK" pitchFamily="34" charset="-34"/>
                <a:cs typeface="TH SarabunPSK" pitchFamily="34" charset="-34"/>
              </a:rPr>
              <a:t>จำนวน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(คน)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c:rich>
      </c:tx>
      <c:layout>
        <c:manualLayout>
          <c:xMode val="edge"/>
          <c:yMode val="edge"/>
          <c:x val="1.8134955352803142E-2"/>
          <c:y val="7.5021312872975282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ปก!$E$35:$I$35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ปก!$E$36:$I$36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AB-4BB5-A840-B10289CB1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3168312"/>
        <c:axId val="233173800"/>
        <c:axId val="0"/>
      </c:bar3DChart>
      <c:catAx>
        <c:axId val="233168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H SarabunPSK" pitchFamily="34" charset="-34"/>
                <a:cs typeface="TH SarabunPSK" pitchFamily="34" charset="-34"/>
              </a:defRPr>
            </a:pPr>
            <a:endParaRPr lang="th-TH"/>
          </a:p>
        </c:txPr>
        <c:crossAx val="233173800"/>
        <c:crosses val="autoZero"/>
        <c:auto val="1"/>
        <c:lblAlgn val="ctr"/>
        <c:lblOffset val="100"/>
        <c:noMultiLvlLbl val="0"/>
      </c:catAx>
      <c:valAx>
        <c:axId val="233173800"/>
        <c:scaling>
          <c:logBase val="2"/>
          <c:orientation val="minMax"/>
          <c:min val="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H SarabunPSK" pitchFamily="34" charset="-34"/>
                <a:cs typeface="TH SarabunPSK" pitchFamily="34" charset="-34"/>
              </a:defRPr>
            </a:pPr>
            <a:endParaRPr lang="th-TH"/>
          </a:p>
        </c:txPr>
        <c:crossAx val="233168312"/>
        <c:crosses val="autoZero"/>
        <c:crossBetween val="between"/>
        <c:majorUnit val="1"/>
      </c:valAx>
    </c:plotArea>
    <c:plotVisOnly val="1"/>
    <c:dispBlanksAs val="gap"/>
    <c:showDLblsOverMax val="0"/>
  </c:chart>
  <c:txPr>
    <a:bodyPr/>
    <a:lstStyle/>
    <a:p>
      <a:pPr>
        <a:defRPr>
          <a:latin typeface="EucrosiaDSE" pitchFamily="18" charset="0"/>
        </a:defRPr>
      </a:pPr>
      <a:endParaRPr lang="th-TH"/>
    </a:p>
  </c:txPr>
  <c:printSettings>
    <c:headerFooter/>
    <c:pageMargins b="0.75000000000000877" l="0.70000000000000062" r="0.70000000000000062" t="0.75000000000000877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latin typeface="TH SarabunPSK" pitchFamily="34" charset="-34"/>
                <a:cs typeface="TH SarabunPSK" pitchFamily="34" charset="-34"/>
              </a:defRPr>
            </a:pPr>
            <a:r>
              <a:rPr lang="th-TH" sz="1600">
                <a:latin typeface="TH SarabunPSK" pitchFamily="34" charset="-34"/>
                <a:cs typeface="TH SarabunPSK" pitchFamily="34" charset="-34"/>
              </a:rPr>
              <a:t>จำนวน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(คน)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c:rich>
      </c:tx>
      <c:layout>
        <c:manualLayout>
          <c:xMode val="edge"/>
          <c:yMode val="edge"/>
          <c:x val="1.8134955352803142E-2"/>
          <c:y val="7.5021312872975282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ปก!$E$35:$I$35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ปก!$E$37:$I$37</c:f>
              <c:numCache>
                <c:formatCode>General</c:formatCode>
                <c:ptCount val="5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C2-43B5-8760-785004DF5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3169880"/>
        <c:axId val="233168704"/>
        <c:axId val="0"/>
      </c:bar3DChart>
      <c:catAx>
        <c:axId val="233169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H SarabunPSK" pitchFamily="34" charset="-34"/>
                <a:cs typeface="TH SarabunPSK" pitchFamily="34" charset="-34"/>
              </a:defRPr>
            </a:pPr>
            <a:endParaRPr lang="th-TH"/>
          </a:p>
        </c:txPr>
        <c:crossAx val="233168704"/>
        <c:crosses val="autoZero"/>
        <c:auto val="1"/>
        <c:lblAlgn val="ctr"/>
        <c:lblOffset val="100"/>
        <c:noMultiLvlLbl val="0"/>
      </c:catAx>
      <c:valAx>
        <c:axId val="233168704"/>
        <c:scaling>
          <c:logBase val="2"/>
          <c:orientation val="minMax"/>
          <c:min val="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H SarabunPSK" pitchFamily="34" charset="-34"/>
                <a:cs typeface="TH SarabunPSK" pitchFamily="34" charset="-34"/>
              </a:defRPr>
            </a:pPr>
            <a:endParaRPr lang="th-TH"/>
          </a:p>
        </c:txPr>
        <c:crossAx val="233169880"/>
        <c:crosses val="autoZero"/>
        <c:crossBetween val="between"/>
        <c:majorUnit val="1"/>
      </c:valAx>
    </c:plotArea>
    <c:plotVisOnly val="1"/>
    <c:dispBlanksAs val="gap"/>
    <c:showDLblsOverMax val="0"/>
  </c:chart>
  <c:txPr>
    <a:bodyPr/>
    <a:lstStyle/>
    <a:p>
      <a:pPr>
        <a:defRPr>
          <a:latin typeface="EucrosiaDSE" pitchFamily="18" charset="0"/>
        </a:defRPr>
      </a:pPr>
      <a:endParaRPr lang="th-TH"/>
    </a:p>
  </c:txPr>
  <c:printSettings>
    <c:headerFooter/>
    <c:pageMargins b="0.75000000000000899" l="0.70000000000000062" r="0.70000000000000062" t="0.75000000000000899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&#3588;&#3632;&#3649;&#3609;&#3609;14!A1"/><Relationship Id="rId3" Type="http://schemas.openxmlformats.org/officeDocument/2006/relationships/hyperlink" Target="#&#3611;&#3585;!A1"/><Relationship Id="rId21" Type="http://schemas.openxmlformats.org/officeDocument/2006/relationships/hyperlink" Target="#&#3605;&#3633;&#3623;&#3594;&#3637;&#3657;&#3623;&#3633;&#3604;&#3612;&#3621;&#3585;&#3634;&#3619;&#3648;&#3619;&#3637;&#3618;&#3609;&#3619;&#3641;&#3657;!A1"/><Relationship Id="rId34" Type="http://schemas.openxmlformats.org/officeDocument/2006/relationships/hyperlink" Target="#&#3588;&#3632;&#3649;&#3609;&#3609;9!A1"/><Relationship Id="rId42" Type="http://schemas.openxmlformats.org/officeDocument/2006/relationships/hyperlink" Target="#&#3588;&#3632;&#3649;&#3609;&#3609;17!A1"/><Relationship Id="rId7" Type="http://schemas.openxmlformats.org/officeDocument/2006/relationships/hyperlink" Target="#&#3648;&#3623;&#3621;&#3634;&#3648;&#3619;&#3637;&#3618;&#3609;1!A1"/><Relationship Id="rId12" Type="http://schemas.openxmlformats.org/officeDocument/2006/relationships/image" Target="../media/image6.png"/><Relationship Id="rId17" Type="http://schemas.openxmlformats.org/officeDocument/2006/relationships/hyperlink" Target="#&#3629;&#3656;&#3634;&#3609;&#3588;&#3636;&#3604;!A1"/><Relationship Id="rId25" Type="http://schemas.openxmlformats.org/officeDocument/2006/relationships/hyperlink" Target="#&#3588;&#3635;&#3629;&#3608;&#3636;&#3610;&#3634;&#3618;&#3585;&#3634;&#3619;&#3585;&#3619;&#3629;&#3585;!A1"/><Relationship Id="rId33" Type="http://schemas.openxmlformats.org/officeDocument/2006/relationships/hyperlink" Target="#&#3588;&#3632;&#3649;&#3609;&#3609;8!A1"/><Relationship Id="rId38" Type="http://schemas.openxmlformats.org/officeDocument/2006/relationships/hyperlink" Target="#&#3588;&#3632;&#3649;&#3609;&#3609;13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588;&#3632;&#3649;&#3609;&#3609;4!A1"/><Relationship Id="rId41" Type="http://schemas.openxmlformats.org/officeDocument/2006/relationships/hyperlink" Target="#&#3588;&#3632;&#3649;&#3609;&#3609;16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hyperlink" Target="#&#3588;&#3632;&#3649;&#3609;&#3609;7!A1"/><Relationship Id="rId37" Type="http://schemas.openxmlformats.org/officeDocument/2006/relationships/hyperlink" Target="#&#3588;&#3632;&#3649;&#3609;&#3609;12!A1"/><Relationship Id="rId40" Type="http://schemas.openxmlformats.org/officeDocument/2006/relationships/hyperlink" Target="#&#3588;&#3632;&#3649;&#3609;&#3609;15!A1"/><Relationship Id="rId5" Type="http://schemas.openxmlformats.org/officeDocument/2006/relationships/hyperlink" Target="#&#3586;&#3657;&#3629;&#3617;&#3641;&#3621;&#3609;&#3633;&#3585;&#3648;&#3619;&#3637;&#3618;&#3609;!A1"/><Relationship Id="rId15" Type="http://schemas.openxmlformats.org/officeDocument/2006/relationships/hyperlink" Target="#&#3626;&#3619;&#3640;&#3611;&#3648;&#3623;&#3621;&#3634;&#3648;&#3619;&#3637;&#3618;&#3609;!A1"/><Relationship Id="rId23" Type="http://schemas.openxmlformats.org/officeDocument/2006/relationships/hyperlink" Target="#&#3605;&#3633;&#3623;&#3594;&#3637;&#3657;&#3623;&#3633;&#3604;&#3588;&#3603;&#3621;&#3633;&#3585;&#3625;&#3603;&#3632;&#3629;&#3656;&#3634;&#3609;&#3588;&#3636;&#3604;!A1"/><Relationship Id="rId28" Type="http://schemas.openxmlformats.org/officeDocument/2006/relationships/hyperlink" Target="#&#3588;&#3632;&#3649;&#3609;&#3609;3!A1"/><Relationship Id="rId36" Type="http://schemas.openxmlformats.org/officeDocument/2006/relationships/hyperlink" Target="#&#3588;&#3632;&#3649;&#3609;&#3609;11!A1"/><Relationship Id="rId10" Type="http://schemas.openxmlformats.org/officeDocument/2006/relationships/image" Target="../media/image5.png"/><Relationship Id="rId19" Type="http://schemas.openxmlformats.org/officeDocument/2006/relationships/hyperlink" Target="#&#3649;&#3612;&#3609;&#3616;&#3641;&#3617;&#3636;!A1"/><Relationship Id="rId31" Type="http://schemas.openxmlformats.org/officeDocument/2006/relationships/hyperlink" Target="#&#3588;&#3632;&#3649;&#3609;&#3609;6!A1"/><Relationship Id="rId4" Type="http://schemas.openxmlformats.org/officeDocument/2006/relationships/image" Target="../media/image2.png"/><Relationship Id="rId9" Type="http://schemas.openxmlformats.org/officeDocument/2006/relationships/hyperlink" Target="#&#3648;&#3623;&#3621;&#3634;&#3648;&#3619;&#3637;&#3618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588;&#3632;&#3649;&#3609;&#3609;2!A1"/><Relationship Id="rId30" Type="http://schemas.openxmlformats.org/officeDocument/2006/relationships/hyperlink" Target="#&#3588;&#3632;&#3649;&#3609;&#3609;5!A1"/><Relationship Id="rId35" Type="http://schemas.openxmlformats.org/officeDocument/2006/relationships/hyperlink" Target="#&#3588;&#3632;&#3649;&#3609;&#3609;10!A1"/><Relationship Id="rId43" Type="http://schemas.openxmlformats.org/officeDocument/2006/relationships/hyperlink" Target="#&#3588;&#3632;&#3649;&#3609;&#3609;18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27;&#3621;&#3633;&#3585;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27;&#3621;&#3633;&#3585;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27;&#3621;&#3633;&#3585;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27;&#3621;&#3633;&#3585;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27;&#3621;&#3633;&#3585;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27;&#3621;&#3633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&#3588;&#3632;&#3649;&#3609;&#3609;6!A1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&#3588;&#3632;&#3649;&#3609;&#3609;10!A1"/><Relationship Id="rId34" Type="http://schemas.openxmlformats.org/officeDocument/2006/relationships/image" Target="../media/image32.png"/><Relationship Id="rId7" Type="http://schemas.openxmlformats.org/officeDocument/2006/relationships/hyperlink" Target="#&#3588;&#3632;&#3649;&#3609;&#3609;3!A1"/><Relationship Id="rId12" Type="http://schemas.openxmlformats.org/officeDocument/2006/relationships/image" Target="../media/image21.png"/><Relationship Id="rId17" Type="http://schemas.openxmlformats.org/officeDocument/2006/relationships/hyperlink" Target="#&#3588;&#3632;&#3649;&#3609;&#3609;8!A1"/><Relationship Id="rId25" Type="http://schemas.openxmlformats.org/officeDocument/2006/relationships/hyperlink" Target="#&#3588;&#3632;&#3649;&#3609;&#3609;12!A1"/><Relationship Id="rId33" Type="http://schemas.openxmlformats.org/officeDocument/2006/relationships/hyperlink" Target="#&#3588;&#3632;&#3649;&#3609;&#3609;16!A1"/><Relationship Id="rId38" Type="http://schemas.openxmlformats.org/officeDocument/2006/relationships/image" Target="../media/image34.png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#&#3588;&#3632;&#3649;&#3609;&#3609;14!A1"/><Relationship Id="rId1" Type="http://schemas.openxmlformats.org/officeDocument/2006/relationships/hyperlink" Target="#&#3627;&#3609;&#3657;&#3634;&#3627;&#3621;&#3633;&#3585;!A1"/><Relationship Id="rId6" Type="http://schemas.openxmlformats.org/officeDocument/2006/relationships/image" Target="../media/image18.png"/><Relationship Id="rId11" Type="http://schemas.openxmlformats.org/officeDocument/2006/relationships/hyperlink" Target="#&#3588;&#3632;&#3649;&#3609;&#3609;5!A1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#&#3588;&#3632;&#3649;&#3609;&#3609;18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588;&#3632;&#3649;&#3609;&#3609;7!A1"/><Relationship Id="rId23" Type="http://schemas.openxmlformats.org/officeDocument/2006/relationships/hyperlink" Target="#&#3588;&#3632;&#3649;&#3609;&#3609;11!A1"/><Relationship Id="rId28" Type="http://schemas.openxmlformats.org/officeDocument/2006/relationships/image" Target="../media/image29.png"/><Relationship Id="rId36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hyperlink" Target="#&#3588;&#3632;&#3649;&#3609;&#3609;9!A1"/><Relationship Id="rId31" Type="http://schemas.openxmlformats.org/officeDocument/2006/relationships/hyperlink" Target="#&#3588;&#3632;&#3649;&#3609;&#3609;15!A1"/><Relationship Id="rId4" Type="http://schemas.openxmlformats.org/officeDocument/2006/relationships/image" Target="../media/image17.png"/><Relationship Id="rId9" Type="http://schemas.openxmlformats.org/officeDocument/2006/relationships/hyperlink" Target="#&#3588;&#3632;&#3649;&#3609;&#3609;4!A1"/><Relationship Id="rId14" Type="http://schemas.openxmlformats.org/officeDocument/2006/relationships/image" Target="../media/image22.png"/><Relationship Id="rId22" Type="http://schemas.openxmlformats.org/officeDocument/2006/relationships/image" Target="../media/image26.png"/><Relationship Id="rId27" Type="http://schemas.openxmlformats.org/officeDocument/2006/relationships/hyperlink" Target="#&#3588;&#3632;&#3649;&#3609;&#3609;13!A1"/><Relationship Id="rId30" Type="http://schemas.openxmlformats.org/officeDocument/2006/relationships/image" Target="../media/image30.png"/><Relationship Id="rId35" Type="http://schemas.openxmlformats.org/officeDocument/2006/relationships/hyperlink" Target="#&#3588;&#3632;&#3649;&#3609;&#3609;17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209550</xdr:colOff>
      <xdr:row>2</xdr:row>
      <xdr:rowOff>423332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1667" y="0"/>
          <a:ext cx="1682750" cy="804332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1438276</xdr:colOff>
      <xdr:row>0</xdr:row>
      <xdr:rowOff>113508</xdr:rowOff>
    </xdr:from>
    <xdr:to>
      <xdr:col>7</xdr:col>
      <xdr:colOff>316872</xdr:colOff>
      <xdr:row>2</xdr:row>
      <xdr:rowOff>22032</xdr:rowOff>
    </xdr:to>
    <xdr:pic>
      <xdr:nvPicPr>
        <xdr:cNvPr id="5" name="รูปภาพ 4" descr="ปก.png">
          <a:hlinkClick xmlns:r="http://schemas.openxmlformats.org/officeDocument/2006/relationships" r:id="rId3" tooltip="ไปที่หน้าปก"/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05151" y="113508"/>
          <a:ext cx="1224127" cy="289524"/>
        </a:xfrm>
        <a:prstGeom prst="rect">
          <a:avLst/>
        </a:prstGeom>
      </xdr:spPr>
    </xdr:pic>
    <xdr:clientData/>
  </xdr:twoCellAnchor>
  <xdr:twoCellAnchor editAs="oneCell">
    <xdr:from>
      <xdr:col>4</xdr:col>
      <xdr:colOff>244741</xdr:colOff>
      <xdr:row>0</xdr:row>
      <xdr:rowOff>112447</xdr:rowOff>
    </xdr:from>
    <xdr:to>
      <xdr:col>4</xdr:col>
      <xdr:colOff>1468868</xdr:colOff>
      <xdr:row>2</xdr:row>
      <xdr:rowOff>20971</xdr:rowOff>
    </xdr:to>
    <xdr:pic>
      <xdr:nvPicPr>
        <xdr:cNvPr id="6" name="รูปภาพ 5" descr="ปก.png">
          <a:hlinkClick xmlns:r="http://schemas.openxmlformats.org/officeDocument/2006/relationships" r:id="rId5" tooltip="กรอกข้อมูลนักเรียน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1616" y="112447"/>
          <a:ext cx="1224127" cy="289524"/>
        </a:xfrm>
        <a:prstGeom prst="rect">
          <a:avLst/>
        </a:prstGeom>
      </xdr:spPr>
    </xdr:pic>
    <xdr:clientData/>
  </xdr:twoCellAnchor>
  <xdr:twoCellAnchor editAs="oneCell">
    <xdr:from>
      <xdr:col>7</xdr:col>
      <xdr:colOff>302416</xdr:colOff>
      <xdr:row>0</xdr:row>
      <xdr:rowOff>124090</xdr:rowOff>
    </xdr:from>
    <xdr:to>
      <xdr:col>9</xdr:col>
      <xdr:colOff>145418</xdr:colOff>
      <xdr:row>2</xdr:row>
      <xdr:rowOff>32614</xdr:rowOff>
    </xdr:to>
    <xdr:pic>
      <xdr:nvPicPr>
        <xdr:cNvPr id="7" name="รูปภาพ 6" descr="ปก.png">
          <a:hlinkClick xmlns:r="http://schemas.openxmlformats.org/officeDocument/2006/relationships" r:id="rId7" tooltip="เช็คเวลาเรียนภาคเรียนที่ 1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14822" y="124090"/>
          <a:ext cx="1224127" cy="289524"/>
        </a:xfrm>
        <a:prstGeom prst="rect">
          <a:avLst/>
        </a:prstGeom>
      </xdr:spPr>
    </xdr:pic>
    <xdr:clientData/>
  </xdr:twoCellAnchor>
  <xdr:twoCellAnchor editAs="oneCell">
    <xdr:from>
      <xdr:col>9</xdr:col>
      <xdr:colOff>160072</xdr:colOff>
      <xdr:row>0</xdr:row>
      <xdr:rowOff>138376</xdr:rowOff>
    </xdr:from>
    <xdr:to>
      <xdr:col>11</xdr:col>
      <xdr:colOff>241199</xdr:colOff>
      <xdr:row>2</xdr:row>
      <xdr:rowOff>46900</xdr:rowOff>
    </xdr:to>
    <xdr:pic>
      <xdr:nvPicPr>
        <xdr:cNvPr id="8" name="รูปภาพ 7" descr="ปก.png">
          <a:hlinkClick xmlns:r="http://schemas.openxmlformats.org/officeDocument/2006/relationships" r:id="rId9" tooltip="เช็คเวลาเรียนภาคเรียนที่ 2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53603" y="138376"/>
          <a:ext cx="1224127" cy="289524"/>
        </a:xfrm>
        <a:prstGeom prst="rect">
          <a:avLst/>
        </a:prstGeom>
      </xdr:spPr>
    </xdr:pic>
    <xdr:clientData/>
  </xdr:twoCellAnchor>
  <xdr:twoCellAnchor editAs="oneCell">
    <xdr:from>
      <xdr:col>4</xdr:col>
      <xdr:colOff>244746</xdr:colOff>
      <xdr:row>2</xdr:row>
      <xdr:rowOff>27784</xdr:rowOff>
    </xdr:from>
    <xdr:to>
      <xdr:col>4</xdr:col>
      <xdr:colOff>1468873</xdr:colOff>
      <xdr:row>2</xdr:row>
      <xdr:rowOff>317308</xdr:rowOff>
    </xdr:to>
    <xdr:pic>
      <xdr:nvPicPr>
        <xdr:cNvPr id="9" name="รูปภาพ 8" descr="ปก.png">
          <a:hlinkClick xmlns:r="http://schemas.openxmlformats.org/officeDocument/2006/relationships" r:id="rId11" tooltip="กรอกคะแนนคุณลักษณะอันพึงประสงค์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11621" y="408784"/>
          <a:ext cx="1224127" cy="289524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17</xdr:row>
      <xdr:rowOff>26458</xdr:rowOff>
    </xdr:from>
    <xdr:to>
      <xdr:col>13</xdr:col>
      <xdr:colOff>934254</xdr:colOff>
      <xdr:row>17</xdr:row>
      <xdr:rowOff>247650</xdr:rowOff>
    </xdr:to>
    <xdr:pic>
      <xdr:nvPicPr>
        <xdr:cNvPr id="10" name="รูปภาพ 9" descr="ปก.png">
          <a:hlinkClick xmlns:r="http://schemas.openxmlformats.org/officeDocument/2006/relationships" r:id="rId1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11</xdr:col>
      <xdr:colOff>282844</xdr:colOff>
      <xdr:row>0</xdr:row>
      <xdr:rowOff>147904</xdr:rowOff>
    </xdr:from>
    <xdr:to>
      <xdr:col>12</xdr:col>
      <xdr:colOff>578283</xdr:colOff>
      <xdr:row>2</xdr:row>
      <xdr:rowOff>56428</xdr:rowOff>
    </xdr:to>
    <xdr:pic>
      <xdr:nvPicPr>
        <xdr:cNvPr id="11" name="รูปภาพ 10" descr="ปก.png">
          <a:hlinkClick xmlns:r="http://schemas.openxmlformats.org/officeDocument/2006/relationships" r:id="rId15" tooltip="สรุปเวลาเรียน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19375" y="147904"/>
          <a:ext cx="1224127" cy="28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1438279</xdr:colOff>
      <xdr:row>2</xdr:row>
      <xdr:rowOff>37308</xdr:rowOff>
    </xdr:from>
    <xdr:to>
      <xdr:col>7</xdr:col>
      <xdr:colOff>316875</xdr:colOff>
      <xdr:row>2</xdr:row>
      <xdr:rowOff>326832</xdr:rowOff>
    </xdr:to>
    <xdr:pic>
      <xdr:nvPicPr>
        <xdr:cNvPr id="12" name="รูปภาพ 11" descr="ปก.png">
          <a:hlinkClick xmlns:r="http://schemas.openxmlformats.org/officeDocument/2006/relationships" r:id="rId17" tooltip="กรอกคะแนนอ่านคิด วิเคราะห์ และเขียนสื่อความ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05154" y="418308"/>
          <a:ext cx="1224127" cy="289524"/>
        </a:xfrm>
        <a:prstGeom prst="rect">
          <a:avLst/>
        </a:prstGeom>
      </xdr:spPr>
    </xdr:pic>
    <xdr:clientData/>
  </xdr:twoCellAnchor>
  <xdr:twoCellAnchor editAs="oneCell">
    <xdr:from>
      <xdr:col>7</xdr:col>
      <xdr:colOff>283366</xdr:colOff>
      <xdr:row>2</xdr:row>
      <xdr:rowOff>38366</xdr:rowOff>
    </xdr:from>
    <xdr:to>
      <xdr:col>9</xdr:col>
      <xdr:colOff>126368</xdr:colOff>
      <xdr:row>2</xdr:row>
      <xdr:rowOff>327890</xdr:rowOff>
    </xdr:to>
    <xdr:pic>
      <xdr:nvPicPr>
        <xdr:cNvPr id="13" name="รูปภาพ 12" descr="ปก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295772" y="419366"/>
          <a:ext cx="1224127" cy="289524"/>
        </a:xfrm>
        <a:prstGeom prst="rect">
          <a:avLst/>
        </a:prstGeom>
      </xdr:spPr>
    </xdr:pic>
    <xdr:clientData/>
  </xdr:twoCellAnchor>
  <xdr:twoCellAnchor editAs="oneCell">
    <xdr:from>
      <xdr:col>9</xdr:col>
      <xdr:colOff>145787</xdr:colOff>
      <xdr:row>2</xdr:row>
      <xdr:rowOff>60855</xdr:rowOff>
    </xdr:from>
    <xdr:to>
      <xdr:col>11</xdr:col>
      <xdr:colOff>226914</xdr:colOff>
      <xdr:row>2</xdr:row>
      <xdr:rowOff>350379</xdr:rowOff>
    </xdr:to>
    <xdr:pic>
      <xdr:nvPicPr>
        <xdr:cNvPr id="14" name="รูปภาพ 13" descr="ปก.png">
          <a:hlinkClick xmlns:r="http://schemas.openxmlformats.org/officeDocument/2006/relationships" r:id="rId21" tooltip="กรอกข้อมูลคำอธิบายรายวิชา/ตัวชี้วัด/ผลการเรียนรู้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539318" y="441855"/>
          <a:ext cx="1224127" cy="289524"/>
        </a:xfrm>
        <a:prstGeom prst="rect">
          <a:avLst/>
        </a:prstGeom>
      </xdr:spPr>
    </xdr:pic>
    <xdr:clientData/>
  </xdr:twoCellAnchor>
  <xdr:twoCellAnchor editAs="oneCell">
    <xdr:from>
      <xdr:col>11</xdr:col>
      <xdr:colOff>274376</xdr:colOff>
      <xdr:row>2</xdr:row>
      <xdr:rowOff>51330</xdr:rowOff>
    </xdr:from>
    <xdr:to>
      <xdr:col>12</xdr:col>
      <xdr:colOff>569815</xdr:colOff>
      <xdr:row>2</xdr:row>
      <xdr:rowOff>340854</xdr:rowOff>
    </xdr:to>
    <xdr:pic>
      <xdr:nvPicPr>
        <xdr:cNvPr id="15" name="รูปภาพ 14" descr="ปก.png">
          <a:hlinkClick xmlns:r="http://schemas.openxmlformats.org/officeDocument/2006/relationships" r:id="rId23" tooltip="ตัวชี้วัดคุณลักษณะ ฯ และ อ่าน คิดวิเคราะห์ฯ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10907" y="432330"/>
          <a:ext cx="1224127" cy="28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555894</xdr:colOff>
      <xdr:row>0</xdr:row>
      <xdr:rowOff>182298</xdr:rowOff>
    </xdr:from>
    <xdr:to>
      <xdr:col>13</xdr:col>
      <xdr:colOff>208396</xdr:colOff>
      <xdr:row>2</xdr:row>
      <xdr:rowOff>90822</xdr:rowOff>
    </xdr:to>
    <xdr:pic>
      <xdr:nvPicPr>
        <xdr:cNvPr id="16" name="รูปภาพ 15" descr="ปก.png">
          <a:hlinkClick xmlns:r="http://schemas.openxmlformats.org/officeDocument/2006/relationships" r:id="rId25" tooltip="ปกหลัง คำธิบายการกรอก ปพ.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21113" y="182298"/>
          <a:ext cx="1224127" cy="289524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18</xdr:row>
      <xdr:rowOff>26458</xdr:rowOff>
    </xdr:from>
    <xdr:to>
      <xdr:col>13</xdr:col>
      <xdr:colOff>934254</xdr:colOff>
      <xdr:row>18</xdr:row>
      <xdr:rowOff>247650</xdr:rowOff>
    </xdr:to>
    <xdr:pic>
      <xdr:nvPicPr>
        <xdr:cNvPr id="37" name="รูปภาพ 36" descr="ปก.png">
          <a:hlinkClick xmlns:r="http://schemas.openxmlformats.org/officeDocument/2006/relationships" r:id="rId27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19</xdr:row>
      <xdr:rowOff>26458</xdr:rowOff>
    </xdr:from>
    <xdr:to>
      <xdr:col>13</xdr:col>
      <xdr:colOff>934254</xdr:colOff>
      <xdr:row>19</xdr:row>
      <xdr:rowOff>247650</xdr:rowOff>
    </xdr:to>
    <xdr:pic>
      <xdr:nvPicPr>
        <xdr:cNvPr id="38" name="รูปภาพ 37" descr="ปก.png">
          <a:hlinkClick xmlns:r="http://schemas.openxmlformats.org/officeDocument/2006/relationships" r:id="rId28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20</xdr:row>
      <xdr:rowOff>26458</xdr:rowOff>
    </xdr:from>
    <xdr:to>
      <xdr:col>13</xdr:col>
      <xdr:colOff>934254</xdr:colOff>
      <xdr:row>20</xdr:row>
      <xdr:rowOff>247650</xdr:rowOff>
    </xdr:to>
    <xdr:pic>
      <xdr:nvPicPr>
        <xdr:cNvPr id="39" name="รูปภาพ 38" descr="ปก.png">
          <a:hlinkClick xmlns:r="http://schemas.openxmlformats.org/officeDocument/2006/relationships" r:id="rId2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21</xdr:row>
      <xdr:rowOff>26458</xdr:rowOff>
    </xdr:from>
    <xdr:to>
      <xdr:col>13</xdr:col>
      <xdr:colOff>934254</xdr:colOff>
      <xdr:row>21</xdr:row>
      <xdr:rowOff>247650</xdr:rowOff>
    </xdr:to>
    <xdr:pic>
      <xdr:nvPicPr>
        <xdr:cNvPr id="40" name="รูปภาพ 39" descr="ปก.png">
          <a:hlinkClick xmlns:r="http://schemas.openxmlformats.org/officeDocument/2006/relationships" r:id="rId30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22</xdr:row>
      <xdr:rowOff>26458</xdr:rowOff>
    </xdr:from>
    <xdr:to>
      <xdr:col>13</xdr:col>
      <xdr:colOff>934254</xdr:colOff>
      <xdr:row>22</xdr:row>
      <xdr:rowOff>247650</xdr:rowOff>
    </xdr:to>
    <xdr:pic>
      <xdr:nvPicPr>
        <xdr:cNvPr id="41" name="รูปภาพ 40" descr="ปก.png">
          <a:hlinkClick xmlns:r="http://schemas.openxmlformats.org/officeDocument/2006/relationships" r:id="rId31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23</xdr:row>
      <xdr:rowOff>26458</xdr:rowOff>
    </xdr:from>
    <xdr:to>
      <xdr:col>13</xdr:col>
      <xdr:colOff>934254</xdr:colOff>
      <xdr:row>23</xdr:row>
      <xdr:rowOff>247650</xdr:rowOff>
    </xdr:to>
    <xdr:pic>
      <xdr:nvPicPr>
        <xdr:cNvPr id="42" name="รูปภาพ 41" descr="ปก.png">
          <a:hlinkClick xmlns:r="http://schemas.openxmlformats.org/officeDocument/2006/relationships" r:id="rId32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24</xdr:row>
      <xdr:rowOff>26458</xdr:rowOff>
    </xdr:from>
    <xdr:to>
      <xdr:col>13</xdr:col>
      <xdr:colOff>934254</xdr:colOff>
      <xdr:row>24</xdr:row>
      <xdr:rowOff>247650</xdr:rowOff>
    </xdr:to>
    <xdr:pic>
      <xdr:nvPicPr>
        <xdr:cNvPr id="43" name="รูปภาพ 42" descr="ปก.png">
          <a:hlinkClick xmlns:r="http://schemas.openxmlformats.org/officeDocument/2006/relationships" r:id="rId33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25</xdr:row>
      <xdr:rowOff>26458</xdr:rowOff>
    </xdr:from>
    <xdr:to>
      <xdr:col>13</xdr:col>
      <xdr:colOff>934254</xdr:colOff>
      <xdr:row>25</xdr:row>
      <xdr:rowOff>247650</xdr:rowOff>
    </xdr:to>
    <xdr:pic>
      <xdr:nvPicPr>
        <xdr:cNvPr id="44" name="รูปภาพ 43" descr="ปก.png">
          <a:hlinkClick xmlns:r="http://schemas.openxmlformats.org/officeDocument/2006/relationships" r:id="rId34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26</xdr:row>
      <xdr:rowOff>26458</xdr:rowOff>
    </xdr:from>
    <xdr:to>
      <xdr:col>13</xdr:col>
      <xdr:colOff>934254</xdr:colOff>
      <xdr:row>26</xdr:row>
      <xdr:rowOff>247650</xdr:rowOff>
    </xdr:to>
    <xdr:pic>
      <xdr:nvPicPr>
        <xdr:cNvPr id="45" name="รูปภาพ 44" descr="ปก.png">
          <a:hlinkClick xmlns:r="http://schemas.openxmlformats.org/officeDocument/2006/relationships" r:id="rId35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27</xdr:row>
      <xdr:rowOff>26458</xdr:rowOff>
    </xdr:from>
    <xdr:to>
      <xdr:col>13</xdr:col>
      <xdr:colOff>934254</xdr:colOff>
      <xdr:row>27</xdr:row>
      <xdr:rowOff>247650</xdr:rowOff>
    </xdr:to>
    <xdr:pic>
      <xdr:nvPicPr>
        <xdr:cNvPr id="46" name="รูปภาพ 45" descr="ปก.png">
          <a:hlinkClick xmlns:r="http://schemas.openxmlformats.org/officeDocument/2006/relationships" r:id="rId36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28</xdr:row>
      <xdr:rowOff>26458</xdr:rowOff>
    </xdr:from>
    <xdr:to>
      <xdr:col>13</xdr:col>
      <xdr:colOff>934254</xdr:colOff>
      <xdr:row>28</xdr:row>
      <xdr:rowOff>247650</xdr:rowOff>
    </xdr:to>
    <xdr:pic>
      <xdr:nvPicPr>
        <xdr:cNvPr id="47" name="รูปภาพ 46" descr="ปก.png">
          <a:hlinkClick xmlns:r="http://schemas.openxmlformats.org/officeDocument/2006/relationships" r:id="rId37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29</xdr:row>
      <xdr:rowOff>26458</xdr:rowOff>
    </xdr:from>
    <xdr:to>
      <xdr:col>13</xdr:col>
      <xdr:colOff>934254</xdr:colOff>
      <xdr:row>29</xdr:row>
      <xdr:rowOff>247650</xdr:rowOff>
    </xdr:to>
    <xdr:pic>
      <xdr:nvPicPr>
        <xdr:cNvPr id="48" name="รูปภาพ 47" descr="ปก.png">
          <a:hlinkClick xmlns:r="http://schemas.openxmlformats.org/officeDocument/2006/relationships" r:id="rId38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30</xdr:row>
      <xdr:rowOff>26458</xdr:rowOff>
    </xdr:from>
    <xdr:to>
      <xdr:col>13</xdr:col>
      <xdr:colOff>934254</xdr:colOff>
      <xdr:row>30</xdr:row>
      <xdr:rowOff>247650</xdr:rowOff>
    </xdr:to>
    <xdr:pic>
      <xdr:nvPicPr>
        <xdr:cNvPr id="49" name="รูปภาพ 48" descr="ปก.png">
          <a:hlinkClick xmlns:r="http://schemas.openxmlformats.org/officeDocument/2006/relationships" r:id="rId3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31</xdr:row>
      <xdr:rowOff>26458</xdr:rowOff>
    </xdr:from>
    <xdr:to>
      <xdr:col>13</xdr:col>
      <xdr:colOff>934254</xdr:colOff>
      <xdr:row>31</xdr:row>
      <xdr:rowOff>247650</xdr:rowOff>
    </xdr:to>
    <xdr:pic>
      <xdr:nvPicPr>
        <xdr:cNvPr id="50" name="รูปภาพ 49" descr="ปก.png">
          <a:hlinkClick xmlns:r="http://schemas.openxmlformats.org/officeDocument/2006/relationships" r:id="rId40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32</xdr:row>
      <xdr:rowOff>26458</xdr:rowOff>
    </xdr:from>
    <xdr:to>
      <xdr:col>13</xdr:col>
      <xdr:colOff>934254</xdr:colOff>
      <xdr:row>32</xdr:row>
      <xdr:rowOff>247650</xdr:rowOff>
    </xdr:to>
    <xdr:pic>
      <xdr:nvPicPr>
        <xdr:cNvPr id="51" name="รูปภาพ 50" descr="ปก.png">
          <a:hlinkClick xmlns:r="http://schemas.openxmlformats.org/officeDocument/2006/relationships" r:id="rId41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33</xdr:row>
      <xdr:rowOff>26458</xdr:rowOff>
    </xdr:from>
    <xdr:to>
      <xdr:col>13</xdr:col>
      <xdr:colOff>934254</xdr:colOff>
      <xdr:row>33</xdr:row>
      <xdr:rowOff>247650</xdr:rowOff>
    </xdr:to>
    <xdr:pic>
      <xdr:nvPicPr>
        <xdr:cNvPr id="52" name="รูปภาพ 51" descr="ปก.png">
          <a:hlinkClick xmlns:r="http://schemas.openxmlformats.org/officeDocument/2006/relationships" r:id="rId42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3443</xdr:colOff>
      <xdr:row>34</xdr:row>
      <xdr:rowOff>26458</xdr:rowOff>
    </xdr:from>
    <xdr:to>
      <xdr:col>13</xdr:col>
      <xdr:colOff>934254</xdr:colOff>
      <xdr:row>34</xdr:row>
      <xdr:rowOff>247650</xdr:rowOff>
    </xdr:to>
    <xdr:pic>
      <xdr:nvPicPr>
        <xdr:cNvPr id="53" name="รูปภาพ 52" descr="ปก.png">
          <a:hlinkClick xmlns:r="http://schemas.openxmlformats.org/officeDocument/2006/relationships" r:id="rId43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1818" y="4538927"/>
          <a:ext cx="926049" cy="2211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1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1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864021</xdr:colOff>
      <xdr:row>0</xdr:row>
      <xdr:rowOff>637346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0"/>
          <a:ext cx="1368846" cy="63734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1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1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1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1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1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1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1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4" name="รูปภาพ 3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5" name="รูปภาพ 4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6" name="รูปภาพ 5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7" name="รูปภาพ 6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8" name="รูปภาพ 7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9" name="รูปภาพ 8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0" name="รูปภาพ 9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1" name="รูปภาพ 10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910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2" name="รูปภาพ 11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91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3" name="รูปภาพ 12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4" name="รูปภาพ 13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1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5" name="รูปภาพ 14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6" name="รูปภาพ 15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7" name="รูปภาพ 16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8" name="รูปภาพ 17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1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19" name="รูปภาพ 18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1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0" name="รูปภาพ 19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578271</xdr:colOff>
      <xdr:row>1</xdr:row>
      <xdr:rowOff>408746</xdr:rowOff>
    </xdr:to>
    <xdr:pic>
      <xdr:nvPicPr>
        <xdr:cNvPr id="3" name="รูปภาพ 2" descr="Home.png">
          <a:hlinkClick xmlns:r="http://schemas.openxmlformats.org/officeDocument/2006/relationships" r:id="rId1" tooltip="กลับหน้าหลัก"/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0"/>
          <a:ext cx="1368846" cy="63734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530646</xdr:colOff>
      <xdr:row>1</xdr:row>
      <xdr:rowOff>408746</xdr:rowOff>
    </xdr:to>
    <xdr:pic>
      <xdr:nvPicPr>
        <xdr:cNvPr id="3" name="รูปภาพ 2" descr="Home.png">
          <a:hlinkClick xmlns:r="http://schemas.openxmlformats.org/officeDocument/2006/relationships" r:id="rId1" tooltip="กลับหน้าหลัก"/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0"/>
          <a:ext cx="1368846" cy="63734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378619</xdr:colOff>
      <xdr:row>7</xdr:row>
      <xdr:rowOff>20638</xdr:rowOff>
    </xdr:from>
    <xdr:to>
      <xdr:col>8</xdr:col>
      <xdr:colOff>440531</xdr:colOff>
      <xdr:row>16</xdr:row>
      <xdr:rowOff>261936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356395</xdr:colOff>
      <xdr:row>19</xdr:row>
      <xdr:rowOff>11907</xdr:rowOff>
    </xdr:from>
    <xdr:to>
      <xdr:col>8</xdr:col>
      <xdr:colOff>416720</xdr:colOff>
      <xdr:row>28</xdr:row>
      <xdr:rowOff>222250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289719</xdr:colOff>
      <xdr:row>30</xdr:row>
      <xdr:rowOff>261939</xdr:rowOff>
    </xdr:from>
    <xdr:to>
      <xdr:col>8</xdr:col>
      <xdr:colOff>384967</xdr:colOff>
      <xdr:row>40</xdr:row>
      <xdr:rowOff>206375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421</xdr:colOff>
      <xdr:row>1</xdr:row>
      <xdr:rowOff>408746</xdr:rowOff>
    </xdr:to>
    <xdr:pic>
      <xdr:nvPicPr>
        <xdr:cNvPr id="6" name="รูปภาพ 5" descr="Home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04800" y="0"/>
          <a:ext cx="1368846" cy="6373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8945" y="56673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2576553" y="600075"/>
          <a:ext cx="2257425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4" name="ตัวเชื่อมต่อตรง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1293812" y="1376363"/>
          <a:ext cx="5726113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5" name="ตัวเชื่อมต่อตรง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>
          <a:off x="2525713" y="1720850"/>
          <a:ext cx="451008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CxnSpPr/>
      </xdr:nvCxnSpPr>
      <xdr:spPr>
        <a:xfrm>
          <a:off x="782411" y="2070157"/>
          <a:ext cx="624431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CxnSpPr/>
      </xdr:nvCxnSpPr>
      <xdr:spPr>
        <a:xfrm>
          <a:off x="619125" y="1722835"/>
          <a:ext cx="1622822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759246</xdr:colOff>
      <xdr:row>1</xdr:row>
      <xdr:rowOff>408746</xdr:rowOff>
    </xdr:to>
    <xdr:pic>
      <xdr:nvPicPr>
        <xdr:cNvPr id="3" name="รูปภาพ 2" descr="Home.png">
          <a:hlinkClick xmlns:r="http://schemas.openxmlformats.org/officeDocument/2006/relationships" r:id="rId1" tooltip="กลับหน้าหลัก"/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275" y="0"/>
          <a:ext cx="1368846" cy="63734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759246</xdr:colOff>
      <xdr:row>1</xdr:row>
      <xdr:rowOff>408746</xdr:rowOff>
    </xdr:to>
    <xdr:pic>
      <xdr:nvPicPr>
        <xdr:cNvPr id="2" name="รูปภาพ 1" descr="Home.png">
          <a:hlinkClick xmlns:r="http://schemas.openxmlformats.org/officeDocument/2006/relationships" r:id="rId1" tooltip="กลับหน้าหลัก"/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275" y="0"/>
          <a:ext cx="1368846" cy="63734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1368846</xdr:colOff>
      <xdr:row>2</xdr:row>
      <xdr:rowOff>8696</xdr:rowOff>
    </xdr:to>
    <xdr:pic>
      <xdr:nvPicPr>
        <xdr:cNvPr id="3" name="รูปภาพ 2" descr="Home.png">
          <a:hlinkClick xmlns:r="http://schemas.openxmlformats.org/officeDocument/2006/relationships" r:id="rId1" tooltip="กลับหน้าหลัก"/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275" y="0"/>
          <a:ext cx="1368846" cy="63734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44902</xdr:colOff>
      <xdr:row>0</xdr:row>
      <xdr:rowOff>68035</xdr:rowOff>
    </xdr:from>
    <xdr:to>
      <xdr:col>2</xdr:col>
      <xdr:colOff>413055</xdr:colOff>
      <xdr:row>1</xdr:row>
      <xdr:rowOff>312965</xdr:rowOff>
    </xdr:to>
    <xdr:pic>
      <xdr:nvPicPr>
        <xdr:cNvPr id="2" name="รูปภาพ 1" descr="Home.png">
          <a:hlinkClick xmlns:r="http://schemas.openxmlformats.org/officeDocument/2006/relationships" r:id="rId1" tooltip="กลับหน้าหลัก"/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5491" y="68035"/>
          <a:ext cx="1062118" cy="4762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76201</xdr:colOff>
      <xdr:row>2</xdr:row>
      <xdr:rowOff>97066</xdr:rowOff>
    </xdr:from>
    <xdr:to>
      <xdr:col>3</xdr:col>
      <xdr:colOff>152401</xdr:colOff>
      <xdr:row>2</xdr:row>
      <xdr:rowOff>97744</xdr:rowOff>
    </xdr:to>
    <xdr:pic>
      <xdr:nvPicPr>
        <xdr:cNvPr id="2" name="รูปภาพ 1" descr="obec.jp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126" y="668566"/>
          <a:ext cx="933450" cy="10828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3</xdr:col>
      <xdr:colOff>9525</xdr:colOff>
      <xdr:row>6</xdr:row>
      <xdr:rowOff>10542</xdr:rowOff>
    </xdr:to>
    <xdr:pic>
      <xdr:nvPicPr>
        <xdr:cNvPr id="3" name="รูปภาพ 2" descr="obec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666750"/>
          <a:ext cx="866775" cy="12202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511596</xdr:colOff>
      <xdr:row>1</xdr:row>
      <xdr:rowOff>408746</xdr:rowOff>
    </xdr:to>
    <xdr:pic>
      <xdr:nvPicPr>
        <xdr:cNvPr id="5" name="รูปภาพ 4" descr="Home.png">
          <a:hlinkClick xmlns:r="http://schemas.openxmlformats.org/officeDocument/2006/relationships" r:id="rId2" tooltip="กลับไปหน้าหลัก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925" y="0"/>
          <a:ext cx="1368846" cy="637346"/>
        </a:xfrm>
        <a:prstGeom prst="rect">
          <a:avLst/>
        </a:prstGeom>
      </xdr:spPr>
    </xdr:pic>
    <xdr:clientData/>
  </xdr:twoCellAnchor>
  <xdr:twoCellAnchor>
    <xdr:from>
      <xdr:col>4</xdr:col>
      <xdr:colOff>209550</xdr:colOff>
      <xdr:row>42</xdr:row>
      <xdr:rowOff>47625</xdr:rowOff>
    </xdr:from>
    <xdr:to>
      <xdr:col>4</xdr:col>
      <xdr:colOff>447675</xdr:colOff>
      <xdr:row>44</xdr:row>
      <xdr:rowOff>9525</xdr:rowOff>
    </xdr:to>
    <xdr:sp macro="" textlink="">
      <xdr:nvSpPr>
        <xdr:cNvPr id="6" name="สี่เหลี่ยมผืนผ้า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2562225" y="9505950"/>
          <a:ext cx="238125" cy="2857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6</xdr:col>
      <xdr:colOff>142875</xdr:colOff>
      <xdr:row>42</xdr:row>
      <xdr:rowOff>47625</xdr:rowOff>
    </xdr:from>
    <xdr:to>
      <xdr:col>6</xdr:col>
      <xdr:colOff>371475</xdr:colOff>
      <xdr:row>44</xdr:row>
      <xdr:rowOff>9525</xdr:rowOff>
    </xdr:to>
    <xdr:sp macro="" textlink="">
      <xdr:nvSpPr>
        <xdr:cNvPr id="7" name="สี่เหลี่ยมผืนผ้า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3352800" y="9505950"/>
          <a:ext cx="228600" cy="2857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587796</xdr:colOff>
      <xdr:row>1</xdr:row>
      <xdr:rowOff>408746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0"/>
          <a:ext cx="1368846" cy="6373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587796</xdr:colOff>
      <xdr:row>1</xdr:row>
      <xdr:rowOff>408746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0"/>
          <a:ext cx="1368846" cy="6373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587796</xdr:colOff>
      <xdr:row>1</xdr:row>
      <xdr:rowOff>408746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0"/>
          <a:ext cx="1368846" cy="6373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38100</xdr:rowOff>
    </xdr:from>
    <xdr:to>
      <xdr:col>2</xdr:col>
      <xdr:colOff>428625</xdr:colOff>
      <xdr:row>3</xdr:row>
      <xdr:rowOff>161925</xdr:rowOff>
    </xdr:to>
    <xdr:pic>
      <xdr:nvPicPr>
        <xdr:cNvPr id="2" name="รูปภาพ 1" descr="obec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485775"/>
          <a:ext cx="638175" cy="800100"/>
        </a:xfrm>
        <a:prstGeom prst="rect">
          <a:avLst/>
        </a:prstGeom>
      </xdr:spPr>
    </xdr:pic>
    <xdr:clientData/>
  </xdr:twoCellAnchor>
  <xdr:twoCellAnchor editAs="oneCell">
    <xdr:from>
      <xdr:col>35</xdr:col>
      <xdr:colOff>95250</xdr:colOff>
      <xdr:row>1</xdr:row>
      <xdr:rowOff>28575</xdr:rowOff>
    </xdr:from>
    <xdr:to>
      <xdr:col>36</xdr:col>
      <xdr:colOff>400050</xdr:colOff>
      <xdr:row>3</xdr:row>
      <xdr:rowOff>152400</xdr:rowOff>
    </xdr:to>
    <xdr:pic>
      <xdr:nvPicPr>
        <xdr:cNvPr id="8" name="รูปภาพ 7" descr="obec.jpg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44625" y="476250"/>
          <a:ext cx="619125" cy="8001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104775</xdr:colOff>
      <xdr:row>1</xdr:row>
      <xdr:rowOff>47625</xdr:rowOff>
    </xdr:from>
    <xdr:to>
      <xdr:col>19</xdr:col>
      <xdr:colOff>428625</xdr:colOff>
      <xdr:row>3</xdr:row>
      <xdr:rowOff>171450</xdr:rowOff>
    </xdr:to>
    <xdr:pic>
      <xdr:nvPicPr>
        <xdr:cNvPr id="9" name="รูปภาพ 8" descr="obec.jpg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29475" y="495300"/>
          <a:ext cx="638175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540171</xdr:colOff>
      <xdr:row>0</xdr:row>
      <xdr:rowOff>637346</xdr:rowOff>
    </xdr:to>
    <xdr:pic>
      <xdr:nvPicPr>
        <xdr:cNvPr id="5" name="รูปภาพ 4" descr="Home.png">
          <a:hlinkClick xmlns:r="http://schemas.openxmlformats.org/officeDocument/2006/relationships" r:id="rId2" tooltip="กลับไปหน้าหลัก"/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5" y="0"/>
          <a:ext cx="1368846" cy="6373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457309</xdr:colOff>
      <xdr:row>1</xdr:row>
      <xdr:rowOff>352425</xdr:rowOff>
    </xdr:to>
    <xdr:pic>
      <xdr:nvPicPr>
        <xdr:cNvPr id="4" name="รูปภาพ 3" descr="Home.png">
          <a:hlinkClick xmlns:r="http://schemas.openxmlformats.org/officeDocument/2006/relationships" r:id="rId1" tooltip="กลับไปหน้าหลัก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0"/>
          <a:ext cx="1247884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466712</xdr:colOff>
      <xdr:row>0</xdr:row>
      <xdr:rowOff>19049</xdr:rowOff>
    </xdr:from>
    <xdr:to>
      <xdr:col>5</xdr:col>
      <xdr:colOff>185273</xdr:colOff>
      <xdr:row>1</xdr:row>
      <xdr:rowOff>43782</xdr:rowOff>
    </xdr:to>
    <xdr:pic>
      <xdr:nvPicPr>
        <xdr:cNvPr id="3" name="รูปภาพ 2" descr="คะแนน 1.png">
          <a:hlinkClick xmlns:r="http://schemas.openxmlformats.org/officeDocument/2006/relationships" r:id="rId3" tooltip="กรอกคะแนนวิชาที่ 1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62" y="190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473837</xdr:colOff>
      <xdr:row>1</xdr:row>
      <xdr:rowOff>73799</xdr:rowOff>
    </xdr:from>
    <xdr:to>
      <xdr:col>5</xdr:col>
      <xdr:colOff>192398</xdr:colOff>
      <xdr:row>1</xdr:row>
      <xdr:rowOff>327132</xdr:rowOff>
    </xdr:to>
    <xdr:pic>
      <xdr:nvPicPr>
        <xdr:cNvPr id="5" name="รูปภาพ 4" descr="คะแนน 2.png">
          <a:hlinkClick xmlns:r="http://schemas.openxmlformats.org/officeDocument/2006/relationships" r:id="rId5" tooltip="กรอกคะแนนวิชาที่ 2"/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587" y="3023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176162</xdr:colOff>
      <xdr:row>0</xdr:row>
      <xdr:rowOff>14249</xdr:rowOff>
    </xdr:from>
    <xdr:to>
      <xdr:col>11</xdr:col>
      <xdr:colOff>28073</xdr:colOff>
      <xdr:row>1</xdr:row>
      <xdr:rowOff>38982</xdr:rowOff>
    </xdr:to>
    <xdr:pic>
      <xdr:nvPicPr>
        <xdr:cNvPr id="6" name="รูปภาพ 5" descr="คะแนน 3.png">
          <a:hlinkClick xmlns:r="http://schemas.openxmlformats.org/officeDocument/2006/relationships" r:id="rId7" tooltip="กรอกคะแนนวิชาที่ 3"/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6462" y="14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164237</xdr:colOff>
      <xdr:row>1</xdr:row>
      <xdr:rowOff>68999</xdr:rowOff>
    </xdr:from>
    <xdr:to>
      <xdr:col>11</xdr:col>
      <xdr:colOff>16148</xdr:colOff>
      <xdr:row>1</xdr:row>
      <xdr:rowOff>322332</xdr:rowOff>
    </xdr:to>
    <xdr:pic>
      <xdr:nvPicPr>
        <xdr:cNvPr id="7" name="รูปภาพ 6" descr="คะแนน 4.png">
          <a:hlinkClick xmlns:r="http://schemas.openxmlformats.org/officeDocument/2006/relationships" r:id="rId9" tooltip="กรอกคะแนนวิชาที่ 4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4537" y="2975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28487</xdr:colOff>
      <xdr:row>0</xdr:row>
      <xdr:rowOff>9525</xdr:rowOff>
    </xdr:from>
    <xdr:to>
      <xdr:col>14</xdr:col>
      <xdr:colOff>270923</xdr:colOff>
      <xdr:row>1</xdr:row>
      <xdr:rowOff>34258</xdr:rowOff>
    </xdr:to>
    <xdr:pic>
      <xdr:nvPicPr>
        <xdr:cNvPr id="8" name="รูปภาพ 7" descr="คะแนน 5.png">
          <a:hlinkClick xmlns:r="http://schemas.openxmlformats.org/officeDocument/2006/relationships" r:id="rId11" tooltip="กรอกคะแนนวิชาที่ 5"/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47987" y="9525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26087</xdr:colOff>
      <xdr:row>1</xdr:row>
      <xdr:rowOff>73800</xdr:rowOff>
    </xdr:from>
    <xdr:to>
      <xdr:col>14</xdr:col>
      <xdr:colOff>268523</xdr:colOff>
      <xdr:row>1</xdr:row>
      <xdr:rowOff>327133</xdr:rowOff>
    </xdr:to>
    <xdr:pic>
      <xdr:nvPicPr>
        <xdr:cNvPr id="9" name="รูปภาพ 8" descr="คะแนน 6.png">
          <a:hlinkClick xmlns:r="http://schemas.openxmlformats.org/officeDocument/2006/relationships" r:id="rId13" tooltip="กรอกคะแนนวิชาที่ 6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5587" y="302400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271337</xdr:colOff>
      <xdr:row>0</xdr:row>
      <xdr:rowOff>4649</xdr:rowOff>
    </xdr:from>
    <xdr:to>
      <xdr:col>18</xdr:col>
      <xdr:colOff>237548</xdr:colOff>
      <xdr:row>1</xdr:row>
      <xdr:rowOff>29382</xdr:rowOff>
    </xdr:to>
    <xdr:pic>
      <xdr:nvPicPr>
        <xdr:cNvPr id="10" name="รูปภาพ 9" descr="คะแนน 7.png">
          <a:hlinkClick xmlns:r="http://schemas.openxmlformats.org/officeDocument/2006/relationships" r:id="rId15" tooltip="กรอกคะแนนวิชาที่ 7"/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9512" y="46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268937</xdr:colOff>
      <xdr:row>1</xdr:row>
      <xdr:rowOff>68924</xdr:rowOff>
    </xdr:from>
    <xdr:to>
      <xdr:col>18</xdr:col>
      <xdr:colOff>235148</xdr:colOff>
      <xdr:row>1</xdr:row>
      <xdr:rowOff>322257</xdr:rowOff>
    </xdr:to>
    <xdr:pic>
      <xdr:nvPicPr>
        <xdr:cNvPr id="11" name="รูปภาพ 10" descr="คะแนน 8.png">
          <a:hlinkClick xmlns:r="http://schemas.openxmlformats.org/officeDocument/2006/relationships" r:id="rId17" tooltip="กรอกคะแนนวิชาที่ 8"/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112" y="29752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237962</xdr:colOff>
      <xdr:row>0</xdr:row>
      <xdr:rowOff>9374</xdr:rowOff>
    </xdr:from>
    <xdr:to>
      <xdr:col>22</xdr:col>
      <xdr:colOff>204173</xdr:colOff>
      <xdr:row>1</xdr:row>
      <xdr:rowOff>34107</xdr:rowOff>
    </xdr:to>
    <xdr:pic>
      <xdr:nvPicPr>
        <xdr:cNvPr id="12" name="รูปภาพ 11" descr="คะแนน 9.png">
          <a:hlinkClick xmlns:r="http://schemas.openxmlformats.org/officeDocument/2006/relationships" r:id="rId19" tooltip="กรอกคะแนนวิชาที่ 9"/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52937" y="93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226037</xdr:colOff>
      <xdr:row>1</xdr:row>
      <xdr:rowOff>73649</xdr:rowOff>
    </xdr:from>
    <xdr:to>
      <xdr:col>22</xdr:col>
      <xdr:colOff>192248</xdr:colOff>
      <xdr:row>1</xdr:row>
      <xdr:rowOff>326982</xdr:rowOff>
    </xdr:to>
    <xdr:pic>
      <xdr:nvPicPr>
        <xdr:cNvPr id="13" name="รูปภาพ 12" descr="คะแนน 10.png">
          <a:hlinkClick xmlns:r="http://schemas.openxmlformats.org/officeDocument/2006/relationships" r:id="rId21" tooltip="กรอกคะแนนวิชาที่ 10"/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41012" y="3022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223637</xdr:colOff>
      <xdr:row>0</xdr:row>
      <xdr:rowOff>4574</xdr:rowOff>
    </xdr:from>
    <xdr:to>
      <xdr:col>26</xdr:col>
      <xdr:colOff>189848</xdr:colOff>
      <xdr:row>1</xdr:row>
      <xdr:rowOff>29307</xdr:rowOff>
    </xdr:to>
    <xdr:pic>
      <xdr:nvPicPr>
        <xdr:cNvPr id="14" name="รูปภาพ 13" descr="คะแนน 11.png">
          <a:hlinkClick xmlns:r="http://schemas.openxmlformats.org/officeDocument/2006/relationships" r:id="rId23" tooltip="กรอกคะแนนวิชาที่ 11"/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81612" y="45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22</xdr:col>
      <xdr:colOff>211712</xdr:colOff>
      <xdr:row>1</xdr:row>
      <xdr:rowOff>68849</xdr:rowOff>
    </xdr:from>
    <xdr:to>
      <xdr:col>26</xdr:col>
      <xdr:colOff>177923</xdr:colOff>
      <xdr:row>1</xdr:row>
      <xdr:rowOff>322182</xdr:rowOff>
    </xdr:to>
    <xdr:pic>
      <xdr:nvPicPr>
        <xdr:cNvPr id="15" name="รูปภาพ 14" descr="คะแนน 12.png">
          <a:hlinkClick xmlns:r="http://schemas.openxmlformats.org/officeDocument/2006/relationships" r:id="rId25" tooltip="กรอกคะแนนวิชาที่ 12"/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69687" y="29744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190262</xdr:colOff>
      <xdr:row>0</xdr:row>
      <xdr:rowOff>9299</xdr:rowOff>
    </xdr:from>
    <xdr:to>
      <xdr:col>30</xdr:col>
      <xdr:colOff>156473</xdr:colOff>
      <xdr:row>1</xdr:row>
      <xdr:rowOff>34032</xdr:rowOff>
    </xdr:to>
    <xdr:pic>
      <xdr:nvPicPr>
        <xdr:cNvPr id="16" name="รูปภาพ 15" descr="คะแนน 13.png">
          <a:hlinkClick xmlns:r="http://schemas.openxmlformats.org/officeDocument/2006/relationships" r:id="rId27" tooltip="กรอกคะแนนวิชาที่ 13"/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3137" y="9299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187862</xdr:colOff>
      <xdr:row>1</xdr:row>
      <xdr:rowOff>73574</xdr:rowOff>
    </xdr:from>
    <xdr:to>
      <xdr:col>30</xdr:col>
      <xdr:colOff>154073</xdr:colOff>
      <xdr:row>1</xdr:row>
      <xdr:rowOff>326907</xdr:rowOff>
    </xdr:to>
    <xdr:pic>
      <xdr:nvPicPr>
        <xdr:cNvPr id="17" name="รูปภาพ 16" descr="คะแนน 14.png">
          <a:hlinkClick xmlns:r="http://schemas.openxmlformats.org/officeDocument/2006/relationships" r:id="rId29" tooltip="กรอกคะแนนวิชาที่ 14"/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50737" y="302174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156906</xdr:colOff>
      <xdr:row>0</xdr:row>
      <xdr:rowOff>4502</xdr:rowOff>
    </xdr:from>
    <xdr:to>
      <xdr:col>33</xdr:col>
      <xdr:colOff>399342</xdr:colOff>
      <xdr:row>1</xdr:row>
      <xdr:rowOff>29235</xdr:rowOff>
    </xdr:to>
    <xdr:pic>
      <xdr:nvPicPr>
        <xdr:cNvPr id="18" name="รูปภาพ 17" descr="คะแนน 15.png">
          <a:hlinkClick xmlns:r="http://schemas.openxmlformats.org/officeDocument/2006/relationships" r:id="rId31" tooltip="กรอกคะแนนวิชาที่ 15"/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4681" y="4502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164031</xdr:colOff>
      <xdr:row>1</xdr:row>
      <xdr:rowOff>68777</xdr:rowOff>
    </xdr:from>
    <xdr:to>
      <xdr:col>33</xdr:col>
      <xdr:colOff>406467</xdr:colOff>
      <xdr:row>1</xdr:row>
      <xdr:rowOff>322110</xdr:rowOff>
    </xdr:to>
    <xdr:pic>
      <xdr:nvPicPr>
        <xdr:cNvPr id="19" name="รูปภาพ 18" descr="คะแนน 16.png">
          <a:hlinkClick xmlns:r="http://schemas.openxmlformats.org/officeDocument/2006/relationships" r:id="rId33" tooltip="กรอกคะแนนวิชาที่ 16"/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31806" y="29737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390231</xdr:colOff>
      <xdr:row>0</xdr:row>
      <xdr:rowOff>9227</xdr:rowOff>
    </xdr:from>
    <xdr:to>
      <xdr:col>36</xdr:col>
      <xdr:colOff>118317</xdr:colOff>
      <xdr:row>1</xdr:row>
      <xdr:rowOff>33960</xdr:rowOff>
    </xdr:to>
    <xdr:pic>
      <xdr:nvPicPr>
        <xdr:cNvPr id="20" name="รูปภาพ 19" descr="คะแนน 17.png">
          <a:hlinkClick xmlns:r="http://schemas.openxmlformats.org/officeDocument/2006/relationships" r:id="rId35" tooltip="กรอกคะแนนวิชาที่ 17"/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681" y="9227"/>
          <a:ext cx="1071111" cy="253333"/>
        </a:xfrm>
        <a:prstGeom prst="rect">
          <a:avLst/>
        </a:prstGeom>
      </xdr:spPr>
    </xdr:pic>
    <xdr:clientData/>
  </xdr:twoCellAnchor>
  <xdr:twoCellAnchor editAs="oneCell">
    <xdr:from>
      <xdr:col>33</xdr:col>
      <xdr:colOff>387831</xdr:colOff>
      <xdr:row>1</xdr:row>
      <xdr:rowOff>73502</xdr:rowOff>
    </xdr:from>
    <xdr:to>
      <xdr:col>36</xdr:col>
      <xdr:colOff>115917</xdr:colOff>
      <xdr:row>1</xdr:row>
      <xdr:rowOff>326835</xdr:rowOff>
    </xdr:to>
    <xdr:pic>
      <xdr:nvPicPr>
        <xdr:cNvPr id="21" name="รูปภาพ 20" descr="คะแนน 18.png">
          <a:hlinkClick xmlns:r="http://schemas.openxmlformats.org/officeDocument/2006/relationships" r:id="rId37" tooltip="กรอกคะแนนวิชาที่ 18"/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84281" y="302102"/>
          <a:ext cx="1071111" cy="253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9;&#3610;&#3610;&#3626;&#3619;&#3640;&#3611;&#3591;&#3634;&#3609;&#3611;&#3621;&#3634;&#3618;%20&#3611;&#3637;&#3585;&#3634;&#3619;&#3624;&#3638;&#3585;&#3625;&#3634;%202560/01%20&#3650;&#3611;&#3619;&#3649;&#3585;&#3619;&#3617;&#3607;&#3635;%20&#3611;&#3614;.5%20&#3611;&#3619;&#3632;&#3606;&#3617;/&#3650;&#3611;&#3619;&#3649;&#3585;&#3619;&#3617;%20&#3611;&#3614;.5%20&#3611;&#3619;&#3632;&#3606;&#361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9;&#3610;&#3610;&#3626;&#3619;&#3640;&#3611;&#3591;&#3634;&#3609;&#3611;&#3621;&#3634;&#3618;%20&#3611;&#3637;&#3585;&#3634;&#3619;&#3624;&#3638;&#3585;&#3625;&#3634;%202560/01%20&#3650;&#3611;&#3619;&#3649;&#3585;&#3619;&#3617;&#3607;&#3635;%20&#3611;&#3614;.5%20&#3611;&#3619;&#3632;&#3606;&#3617;/&#3605;&#3633;&#3623;&#3629;&#3618;&#3656;&#3634;&#3591;&#3649;&#3610;&#3610;%20&#3611;&#3614;.5/pp5p2551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ส่งตรวจเวลาเรีย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3">
          <cell r="C3" t="str">
            <v>วัดโคกเจริญ</v>
          </cell>
        </row>
      </sheetData>
      <sheetData sheetId="1"/>
      <sheetData sheetId="2">
        <row r="5">
          <cell r="J5">
            <v>0</v>
          </cell>
          <cell r="K5" t="str">
            <v>-</v>
          </cell>
          <cell r="L5">
            <v>49</v>
          </cell>
          <cell r="M5" t="str">
            <v>ไม่ผ่าน</v>
          </cell>
          <cell r="N5">
            <v>0</v>
          </cell>
        </row>
        <row r="6">
          <cell r="J6">
            <v>50</v>
          </cell>
          <cell r="K6" t="str">
            <v>-</v>
          </cell>
          <cell r="L6">
            <v>64</v>
          </cell>
          <cell r="M6" t="str">
            <v>ผ่าน</v>
          </cell>
          <cell r="N6">
            <v>1</v>
          </cell>
        </row>
        <row r="7">
          <cell r="J7">
            <v>65</v>
          </cell>
          <cell r="K7" t="str">
            <v>-</v>
          </cell>
          <cell r="L7">
            <v>79</v>
          </cell>
          <cell r="M7" t="str">
            <v>ดี</v>
          </cell>
          <cell r="N7">
            <v>2</v>
          </cell>
        </row>
        <row r="8">
          <cell r="C8">
            <v>0</v>
          </cell>
          <cell r="D8" t="str">
            <v>ช่วงคะแนนเป็นร้อยละ</v>
          </cell>
          <cell r="E8">
            <v>0</v>
          </cell>
          <cell r="F8" t="str">
            <v>ความหมาย</v>
          </cell>
          <cell r="G8" t="str">
            <v>ระดับผลการเรียน</v>
          </cell>
          <cell r="J8">
            <v>80</v>
          </cell>
          <cell r="K8" t="str">
            <v>-</v>
          </cell>
          <cell r="L8">
            <v>100</v>
          </cell>
          <cell r="M8" t="str">
            <v>ดีเยี่ยม</v>
          </cell>
          <cell r="N8">
            <v>3</v>
          </cell>
        </row>
        <row r="9">
          <cell r="C9">
            <v>0</v>
          </cell>
          <cell r="D9" t="str">
            <v>-</v>
          </cell>
          <cell r="E9">
            <v>49</v>
          </cell>
          <cell r="F9" t="str">
            <v>ต่ำกว่าเกณฑ์</v>
          </cell>
          <cell r="G9" t="str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>
            <v>50</v>
          </cell>
          <cell r="D10" t="str">
            <v>-</v>
          </cell>
          <cell r="E10">
            <v>54</v>
          </cell>
          <cell r="F10" t="str">
            <v>ผ่านเกณฑ์ขั้นต่ำ</v>
          </cell>
          <cell r="G10" t="str">
            <v>1</v>
          </cell>
        </row>
        <row r="11">
          <cell r="C11">
            <v>55</v>
          </cell>
          <cell r="D11" t="str">
            <v>-</v>
          </cell>
          <cell r="E11">
            <v>59</v>
          </cell>
          <cell r="F11" t="str">
            <v>พอใช้</v>
          </cell>
          <cell r="G11" t="str">
            <v>1.5</v>
          </cell>
        </row>
        <row r="12">
          <cell r="C12">
            <v>60</v>
          </cell>
          <cell r="D12" t="str">
            <v>-</v>
          </cell>
          <cell r="E12">
            <v>64</v>
          </cell>
          <cell r="F12" t="str">
            <v>ปานกลาง</v>
          </cell>
          <cell r="G12" t="str">
            <v>2</v>
          </cell>
          <cell r="J12">
            <v>0</v>
          </cell>
          <cell r="K12" t="str">
            <v>-</v>
          </cell>
          <cell r="L12">
            <v>49</v>
          </cell>
          <cell r="M12" t="str">
            <v>ไม่ผ่าน</v>
          </cell>
          <cell r="N12">
            <v>0</v>
          </cell>
        </row>
        <row r="13">
          <cell r="C13">
            <v>65</v>
          </cell>
          <cell r="D13" t="str">
            <v>-</v>
          </cell>
          <cell r="E13">
            <v>69</v>
          </cell>
          <cell r="F13" t="str">
            <v>ค่อนข้างดี</v>
          </cell>
          <cell r="G13" t="str">
            <v>2.5</v>
          </cell>
          <cell r="J13">
            <v>50</v>
          </cell>
          <cell r="K13" t="str">
            <v>-</v>
          </cell>
          <cell r="L13">
            <v>64</v>
          </cell>
          <cell r="M13" t="str">
            <v>ผ่าน</v>
          </cell>
          <cell r="N13">
            <v>1</v>
          </cell>
        </row>
        <row r="14">
          <cell r="C14">
            <v>70</v>
          </cell>
          <cell r="D14" t="str">
            <v>-</v>
          </cell>
          <cell r="E14">
            <v>74</v>
          </cell>
          <cell r="F14" t="str">
            <v>ดี</v>
          </cell>
          <cell r="G14" t="str">
            <v>3</v>
          </cell>
          <cell r="J14">
            <v>65</v>
          </cell>
          <cell r="K14" t="str">
            <v>-</v>
          </cell>
          <cell r="L14">
            <v>79</v>
          </cell>
          <cell r="M14" t="str">
            <v>ดี</v>
          </cell>
          <cell r="N14">
            <v>2</v>
          </cell>
        </row>
        <row r="15">
          <cell r="C15">
            <v>75</v>
          </cell>
          <cell r="D15" t="str">
            <v>-</v>
          </cell>
          <cell r="E15">
            <v>79</v>
          </cell>
          <cell r="F15" t="str">
            <v>ดีมาก</v>
          </cell>
          <cell r="G15" t="str">
            <v>3.5</v>
          </cell>
          <cell r="J15">
            <v>80</v>
          </cell>
          <cell r="K15" t="str">
            <v>-</v>
          </cell>
          <cell r="L15">
            <v>100</v>
          </cell>
          <cell r="M15" t="str">
            <v>ดีเยี่ยม</v>
          </cell>
          <cell r="N15">
            <v>3</v>
          </cell>
        </row>
        <row r="16">
          <cell r="C16">
            <v>80</v>
          </cell>
          <cell r="D16" t="str">
            <v>-</v>
          </cell>
          <cell r="E16">
            <v>100</v>
          </cell>
          <cell r="F16" t="str">
            <v>ดีเยี่ยม</v>
          </cell>
          <cell r="G16" t="str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</sheetData>
      <sheetData sheetId="3"/>
      <sheetData sheetId="4"/>
      <sheetData sheetId="5"/>
      <sheetData sheetId="6">
        <row r="1">
          <cell r="A1" t="str">
            <v>ม.ค.</v>
          </cell>
          <cell r="C1" t="str">
            <v xml:space="preserve"> /</v>
          </cell>
          <cell r="D1" t="str">
            <v>ภาษาไทย</v>
          </cell>
          <cell r="E1" t="str">
            <v>ประถมศึกษา</v>
          </cell>
          <cell r="F1" t="str">
            <v>มกราคม</v>
          </cell>
          <cell r="G1">
            <v>1</v>
          </cell>
          <cell r="I1" t="str">
            <v>ประถมศึกษาปีที่ 1</v>
          </cell>
          <cell r="J1" t="str">
            <v>ชั่วโมง/ปี</v>
          </cell>
          <cell r="K1" t="str">
            <v>ครู</v>
          </cell>
          <cell r="P1" t="str">
            <v>วัดประเมินเป็นรายตัวชี้วัด</v>
          </cell>
        </row>
        <row r="2">
          <cell r="A2" t="str">
            <v>ม.ค./ก.พ.</v>
          </cell>
          <cell r="B2" t="str">
            <v>หัวหน้างานวิชาการ</v>
          </cell>
          <cell r="C2" t="str">
            <v>ป</v>
          </cell>
          <cell r="D2" t="str">
            <v>คณิตศาสตร์</v>
          </cell>
          <cell r="E2">
            <v>0</v>
          </cell>
          <cell r="F2" t="str">
            <v>กุมภาพันธ์</v>
          </cell>
          <cell r="G2">
            <v>2</v>
          </cell>
          <cell r="H2">
            <v>2554</v>
          </cell>
          <cell r="I2" t="str">
            <v>ประถมศึกษาปีที่ 2</v>
          </cell>
          <cell r="J2" t="str">
            <v>ชั่วโมง/สัปดาห์</v>
          </cell>
          <cell r="K2" t="str">
            <v>ครูชำนาญการ</v>
          </cell>
          <cell r="L2">
            <v>0</v>
          </cell>
          <cell r="M2">
            <v>10</v>
          </cell>
          <cell r="O2" t="str">
            <v>ออก</v>
          </cell>
          <cell r="P2" t="str">
            <v>วัดประเมินเป็นหน่วยการเรียนรู้</v>
          </cell>
        </row>
        <row r="3">
          <cell r="A3" t="str">
            <v>ก.พ.</v>
          </cell>
          <cell r="B3" t="str">
            <v>รองผู้อำนวยการ</v>
          </cell>
          <cell r="C3" t="str">
            <v>ล</v>
          </cell>
          <cell r="D3" t="str">
            <v>วิทยาศาสตร์</v>
          </cell>
          <cell r="F3" t="str">
            <v>มีนาคม</v>
          </cell>
          <cell r="G3">
            <v>3</v>
          </cell>
          <cell r="H3">
            <v>2555</v>
          </cell>
          <cell r="I3" t="str">
            <v>ประถมศึกษาปีที่ 3</v>
          </cell>
          <cell r="K3" t="str">
            <v>ครูชำนาญการพิเศษ</v>
          </cell>
          <cell r="L3">
            <v>1</v>
          </cell>
          <cell r="M3">
            <v>20</v>
          </cell>
        </row>
        <row r="4">
          <cell r="A4" t="str">
            <v>ก.พ./มี.ค.</v>
          </cell>
          <cell r="B4" t="str">
            <v>รองผู้อำนวยการกลุ่มงานวิชาการ</v>
          </cell>
          <cell r="C4" t="str">
            <v>ข</v>
          </cell>
          <cell r="D4" t="str">
            <v>สังคมศึกษา ศาสนาและวัฒนธรรม</v>
          </cell>
          <cell r="F4" t="str">
            <v>เมษายน</v>
          </cell>
          <cell r="G4">
            <v>4</v>
          </cell>
          <cell r="H4">
            <v>2556</v>
          </cell>
          <cell r="I4" t="str">
            <v>ประถมศึกษาปีที่ 4</v>
          </cell>
          <cell r="K4" t="str">
            <v>ครูเชี่ยวชาญ</v>
          </cell>
          <cell r="L4">
            <v>2</v>
          </cell>
          <cell r="M4">
            <v>30</v>
          </cell>
        </row>
        <row r="5">
          <cell r="A5" t="str">
            <v>มี.ค.</v>
          </cell>
          <cell r="B5" t="str">
            <v>ผู้อำนวยการ</v>
          </cell>
          <cell r="C5" t="str">
            <v xml:space="preserve"> -</v>
          </cell>
          <cell r="D5" t="str">
            <v>สุขศึกษาและพลศึกษา</v>
          </cell>
          <cell r="F5" t="str">
            <v>พฤษภาคม</v>
          </cell>
          <cell r="G5">
            <v>5</v>
          </cell>
          <cell r="H5">
            <v>2557</v>
          </cell>
          <cell r="I5" t="str">
            <v>ประถมศึกษาปีที่ 5</v>
          </cell>
          <cell r="K5" t="str">
            <v>ครูเชี่ยวชาญพิเศษ</v>
          </cell>
          <cell r="L5" t="str">
            <v>ตลอดปี</v>
          </cell>
          <cell r="M5">
            <v>40</v>
          </cell>
        </row>
        <row r="6">
          <cell r="A6" t="str">
            <v>มี.ค./เม.ย.</v>
          </cell>
          <cell r="B6" t="str">
            <v>อาจารย์ใหญ่</v>
          </cell>
          <cell r="D6" t="str">
            <v>ศิลปะ</v>
          </cell>
          <cell r="F6" t="str">
            <v>มิถุนายน</v>
          </cell>
          <cell r="G6">
            <v>6</v>
          </cell>
          <cell r="H6">
            <v>2558</v>
          </cell>
          <cell r="I6" t="str">
            <v>ประถมศึกษาปีที่ 6</v>
          </cell>
          <cell r="K6" t="str">
            <v>รองผู้อำนวยการ</v>
          </cell>
          <cell r="M6">
            <v>50</v>
          </cell>
        </row>
        <row r="7">
          <cell r="A7" t="str">
            <v>เม.ย.</v>
          </cell>
          <cell r="B7" t="str">
            <v>ครูใหญ่</v>
          </cell>
          <cell r="D7" t="str">
            <v>การงานอาชีพและเทคโนโลยี</v>
          </cell>
          <cell r="F7" t="str">
            <v>กรกฎาคม</v>
          </cell>
          <cell r="G7">
            <v>7</v>
          </cell>
          <cell r="H7">
            <v>2559</v>
          </cell>
          <cell r="I7">
            <v>0</v>
          </cell>
          <cell r="K7" t="str">
            <v>ผู้อำนวยการ</v>
          </cell>
          <cell r="M7">
            <v>60</v>
          </cell>
        </row>
        <row r="8">
          <cell r="A8" t="str">
            <v>เม.ย./พ.ค.</v>
          </cell>
          <cell r="D8" t="str">
            <v>ภาษาต่างประเทศ</v>
          </cell>
          <cell r="F8" t="str">
            <v>สิงหาคม</v>
          </cell>
          <cell r="G8">
            <v>8</v>
          </cell>
          <cell r="H8">
            <v>2560</v>
          </cell>
          <cell r="I8">
            <v>0</v>
          </cell>
          <cell r="M8">
            <v>70</v>
          </cell>
        </row>
        <row r="9">
          <cell r="A9" t="str">
            <v>พ.ค.</v>
          </cell>
          <cell r="D9" t="str">
            <v>กิจกรรมพัฒนาผู้เรียน</v>
          </cell>
          <cell r="F9" t="str">
            <v>กันยายน</v>
          </cell>
          <cell r="G9">
            <v>9</v>
          </cell>
          <cell r="H9">
            <v>2561</v>
          </cell>
          <cell r="I9">
            <v>0</v>
          </cell>
          <cell r="K9" t="str">
            <v>พนักงานราชการ</v>
          </cell>
          <cell r="M9">
            <v>80</v>
          </cell>
        </row>
        <row r="10">
          <cell r="A10" t="str">
            <v>พ.ค./มิ.ย.</v>
          </cell>
          <cell r="D10" t="str">
            <v>กิจกรรมแนะแนว</v>
          </cell>
          <cell r="F10" t="str">
            <v>ตุลาคม</v>
          </cell>
          <cell r="G10">
            <v>10</v>
          </cell>
          <cell r="H10">
            <v>2562</v>
          </cell>
          <cell r="I10">
            <v>0</v>
          </cell>
          <cell r="K10" t="str">
            <v>ครูผู้ช่วย</v>
          </cell>
          <cell r="M10">
            <v>90</v>
          </cell>
        </row>
        <row r="11">
          <cell r="A11" t="str">
            <v>มิ.ย.</v>
          </cell>
          <cell r="D11" t="str">
            <v>กิจกรรมนักเรียน</v>
          </cell>
          <cell r="F11" t="str">
            <v>พฤศจิกายน</v>
          </cell>
          <cell r="G11">
            <v>11</v>
          </cell>
          <cell r="H11">
            <v>2563</v>
          </cell>
          <cell r="K11" t="str">
            <v>ครูอัตราจ้าง</v>
          </cell>
          <cell r="M11">
            <v>100</v>
          </cell>
        </row>
        <row r="12">
          <cell r="A12" t="str">
            <v>มิ.ย./ก.ค.</v>
          </cell>
          <cell r="D12" t="str">
            <v>กิจกรรมเพื่อสังคมและสาธารณประโยชน์</v>
          </cell>
          <cell r="F12" t="str">
            <v>ธันวาคม</v>
          </cell>
          <cell r="G12">
            <v>12</v>
          </cell>
          <cell r="H12">
            <v>2564</v>
          </cell>
        </row>
        <row r="13">
          <cell r="A13" t="str">
            <v>ก.ค.</v>
          </cell>
          <cell r="G13">
            <v>13</v>
          </cell>
          <cell r="H13">
            <v>2565</v>
          </cell>
          <cell r="K13" t="str">
            <v>นักศึกษาฝึกประสบการณ์ฯ</v>
          </cell>
        </row>
        <row r="14">
          <cell r="A14" t="str">
            <v>ก.ค./ส.ค.</v>
          </cell>
          <cell r="G14">
            <v>14</v>
          </cell>
          <cell r="H14">
            <v>2566</v>
          </cell>
        </row>
        <row r="15">
          <cell r="A15" t="str">
            <v>ส.ค.</v>
          </cell>
          <cell r="G15">
            <v>15</v>
          </cell>
          <cell r="H15">
            <v>2567</v>
          </cell>
        </row>
        <row r="16">
          <cell r="A16" t="str">
            <v>ส.ค./ก.ย.</v>
          </cell>
          <cell r="G16">
            <v>16</v>
          </cell>
          <cell r="H16">
            <v>2568</v>
          </cell>
        </row>
        <row r="17">
          <cell r="A17" t="str">
            <v>ก.ย.</v>
          </cell>
          <cell r="G17">
            <v>17</v>
          </cell>
          <cell r="H17">
            <v>2569</v>
          </cell>
        </row>
        <row r="18">
          <cell r="A18" t="str">
            <v>ก.ย./ต.ค.</v>
          </cell>
          <cell r="G18">
            <v>18</v>
          </cell>
          <cell r="H18">
            <v>2570</v>
          </cell>
        </row>
        <row r="19">
          <cell r="A19" t="str">
            <v>ต.ค.</v>
          </cell>
          <cell r="G19">
            <v>19</v>
          </cell>
          <cell r="H19">
            <v>2571</v>
          </cell>
        </row>
        <row r="20">
          <cell r="A20" t="str">
            <v>ต.ค./พ.ย.</v>
          </cell>
          <cell r="G20">
            <v>20</v>
          </cell>
        </row>
        <row r="21">
          <cell r="A21" t="str">
            <v>พ.ย.</v>
          </cell>
          <cell r="G21">
            <v>21</v>
          </cell>
        </row>
        <row r="22">
          <cell r="A22" t="str">
            <v>พ.ย./ธ.ค.</v>
          </cell>
          <cell r="G22">
            <v>22</v>
          </cell>
        </row>
        <row r="23">
          <cell r="A23" t="str">
            <v>ธ.ค.</v>
          </cell>
          <cell r="G23">
            <v>23</v>
          </cell>
        </row>
        <row r="24">
          <cell r="A24" t="str">
            <v>ธ.ค./ม.ค.</v>
          </cell>
          <cell r="G24">
            <v>24</v>
          </cell>
        </row>
        <row r="25">
          <cell r="G25">
            <v>25</v>
          </cell>
        </row>
        <row r="26">
          <cell r="G26">
            <v>26</v>
          </cell>
        </row>
        <row r="27">
          <cell r="G27">
            <v>27</v>
          </cell>
        </row>
        <row r="28">
          <cell r="G28">
            <v>28</v>
          </cell>
        </row>
        <row r="29">
          <cell r="G29">
            <v>29</v>
          </cell>
        </row>
        <row r="30">
          <cell r="G30">
            <v>30</v>
          </cell>
        </row>
        <row r="31">
          <cell r="G31">
            <v>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>
        <row r="1">
          <cell r="J1" t="str">
            <v>ชั่วโมง/ปี</v>
          </cell>
        </row>
        <row r="2">
          <cell r="H2">
            <v>2554</v>
          </cell>
          <cell r="J2" t="str">
            <v>ชั่วโมง/สัปดาห์</v>
          </cell>
          <cell r="L2">
            <v>0</v>
          </cell>
          <cell r="M2">
            <v>10</v>
          </cell>
        </row>
        <row r="3">
          <cell r="H3">
            <v>2555</v>
          </cell>
          <cell r="L3">
            <v>1</v>
          </cell>
          <cell r="M3">
            <v>20</v>
          </cell>
        </row>
        <row r="4">
          <cell r="H4">
            <v>2556</v>
          </cell>
          <cell r="L4">
            <v>2</v>
          </cell>
          <cell r="M4">
            <v>30</v>
          </cell>
        </row>
        <row r="5">
          <cell r="H5">
            <v>2557</v>
          </cell>
          <cell r="L5" t="str">
            <v>ตลอดปี</v>
          </cell>
          <cell r="M5">
            <v>40</v>
          </cell>
        </row>
        <row r="6">
          <cell r="H6">
            <v>2558</v>
          </cell>
          <cell r="M6">
            <v>50</v>
          </cell>
        </row>
        <row r="7">
          <cell r="H7">
            <v>2559</v>
          </cell>
          <cell r="M7">
            <v>60</v>
          </cell>
        </row>
        <row r="8">
          <cell r="H8">
            <v>2560</v>
          </cell>
          <cell r="M8">
            <v>70</v>
          </cell>
        </row>
        <row r="9">
          <cell r="H9">
            <v>2561</v>
          </cell>
          <cell r="M9">
            <v>80</v>
          </cell>
        </row>
        <row r="10">
          <cell r="H10">
            <v>2562</v>
          </cell>
          <cell r="M10">
            <v>90</v>
          </cell>
        </row>
        <row r="11">
          <cell r="H11">
            <v>2563</v>
          </cell>
          <cell r="M11">
            <v>100</v>
          </cell>
        </row>
        <row r="12">
          <cell r="H12">
            <v>2564</v>
          </cell>
        </row>
        <row r="13">
          <cell r="H13">
            <v>2565</v>
          </cell>
        </row>
        <row r="14">
          <cell r="H14">
            <v>2566</v>
          </cell>
        </row>
        <row r="15">
          <cell r="H15">
            <v>2567</v>
          </cell>
        </row>
        <row r="16">
          <cell r="H16">
            <v>2568</v>
          </cell>
        </row>
        <row r="17">
          <cell r="H17">
            <v>2569</v>
          </cell>
        </row>
        <row r="18">
          <cell r="H18">
            <v>2570</v>
          </cell>
        </row>
        <row r="19">
          <cell r="H19">
            <v>2571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2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6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7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8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Z40"/>
  <sheetViews>
    <sheetView zoomScale="91" zoomScaleNormal="91" workbookViewId="0">
      <selection activeCell="M22" sqref="M22"/>
    </sheetView>
  </sheetViews>
  <sheetFormatPr defaultColWidth="0" defaultRowHeight="15" x14ac:dyDescent="0.25"/>
  <cols>
    <col min="1" max="1" width="2.75" style="321" customWidth="1"/>
    <col min="2" max="3" width="5.625" style="321" customWidth="1"/>
    <col min="4" max="4" width="7.875" style="321" customWidth="1"/>
    <col min="5" max="5" width="22.75" style="321" customWidth="1"/>
    <col min="6" max="6" width="8" style="321" customWidth="1"/>
    <col min="7" max="7" width="9.5" style="321" hidden="1" customWidth="1"/>
    <col min="8" max="8" width="7.75" style="321" bestFit="1" customWidth="1"/>
    <col min="9" max="9" width="10.25" style="321" customWidth="1"/>
    <col min="10" max="10" width="8.125" style="321" customWidth="1"/>
    <col min="11" max="11" width="6.875" style="321" bestFit="1" customWidth="1"/>
    <col min="12" max="12" width="12.25" style="321" customWidth="1"/>
    <col min="13" max="13" width="20.625" style="321" customWidth="1"/>
    <col min="14" max="14" width="12.375" style="321" customWidth="1"/>
    <col min="15" max="15" width="5.625" style="321" customWidth="1"/>
    <col min="16" max="16" width="2.875" style="336" customWidth="1"/>
    <col min="17" max="19" width="5.625" style="321" customWidth="1"/>
    <col min="20" max="20" width="16.75" style="333" bestFit="1" customWidth="1"/>
    <col min="21" max="21" width="12.5" style="321" bestFit="1" customWidth="1"/>
    <col min="22" max="22" width="2.125" style="336" customWidth="1"/>
    <col min="23" max="25" width="5.625" style="321" customWidth="1"/>
    <col min="26" max="26" width="16.75" style="333" bestFit="1" customWidth="1"/>
    <col min="27" max="27" width="9.75" style="333" bestFit="1" customWidth="1"/>
    <col min="28" max="28" width="2.125" style="321" customWidth="1"/>
    <col min="29" max="29" width="5.625" style="321" hidden="1" customWidth="1"/>
    <col min="30" max="30" width="26.25" style="321" hidden="1" customWidth="1"/>
    <col min="31" max="31" width="14.625" style="321" hidden="1" customWidth="1"/>
    <col min="32" max="32" width="9.75" style="321" hidden="1" customWidth="1"/>
    <col min="33" max="33" width="7.5" style="321" hidden="1" customWidth="1"/>
    <col min="34" max="16384" width="9" style="321" hidden="1"/>
  </cols>
  <sheetData>
    <row r="1" spans="1:52" x14ac:dyDescent="0.25">
      <c r="A1" s="320"/>
      <c r="B1" s="320"/>
      <c r="C1" s="320"/>
      <c r="D1" s="320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332"/>
      <c r="Q1" s="320"/>
      <c r="R1" s="320"/>
      <c r="S1" s="320"/>
      <c r="T1" s="525" t="s">
        <v>249</v>
      </c>
      <c r="U1" s="525"/>
      <c r="V1" s="525"/>
      <c r="W1" s="525"/>
      <c r="X1" s="525"/>
      <c r="Y1" s="525"/>
      <c r="Z1" s="525"/>
      <c r="AA1" s="525"/>
      <c r="AB1" s="320"/>
    </row>
    <row r="2" spans="1:52" x14ac:dyDescent="0.25">
      <c r="A2" s="320"/>
      <c r="B2" s="320"/>
      <c r="C2" s="320"/>
      <c r="D2" s="320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332"/>
      <c r="Q2" s="320"/>
      <c r="R2" s="320"/>
      <c r="S2" s="320"/>
      <c r="T2" s="525"/>
      <c r="U2" s="525"/>
      <c r="V2" s="525"/>
      <c r="W2" s="525"/>
      <c r="X2" s="525"/>
      <c r="Y2" s="525"/>
      <c r="Z2" s="525"/>
      <c r="AA2" s="525"/>
      <c r="AB2" s="320"/>
      <c r="AZ2" s="321" t="s">
        <v>286</v>
      </c>
    </row>
    <row r="3" spans="1:52" ht="36.75" customHeight="1" x14ac:dyDescent="0.25">
      <c r="A3" s="320"/>
      <c r="B3" s="320"/>
      <c r="C3" s="320"/>
      <c r="D3" s="320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332"/>
      <c r="Q3" s="320"/>
      <c r="R3" s="320"/>
      <c r="S3" s="320"/>
      <c r="T3" s="525"/>
      <c r="U3" s="525"/>
      <c r="V3" s="525"/>
      <c r="W3" s="525"/>
      <c r="X3" s="525"/>
      <c r="Y3" s="525"/>
      <c r="Z3" s="525"/>
      <c r="AA3" s="525"/>
      <c r="AB3" s="320"/>
    </row>
    <row r="4" spans="1:52" ht="21" x14ac:dyDescent="0.25">
      <c r="A4" s="320"/>
      <c r="B4" s="548" t="s">
        <v>1</v>
      </c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51"/>
      <c r="P4" s="322"/>
      <c r="Q4" s="533" t="s">
        <v>16</v>
      </c>
      <c r="R4" s="533"/>
      <c r="S4" s="533"/>
      <c r="T4" s="533"/>
      <c r="U4" s="533"/>
      <c r="V4" s="323"/>
      <c r="W4" s="535" t="s">
        <v>19</v>
      </c>
      <c r="X4" s="535"/>
      <c r="Y4" s="535"/>
      <c r="Z4" s="535"/>
      <c r="AA4" s="536"/>
      <c r="AB4" s="320"/>
      <c r="AC4" s="533" t="s">
        <v>53</v>
      </c>
      <c r="AD4" s="533"/>
      <c r="AE4" s="533"/>
      <c r="AF4" s="533"/>
      <c r="AG4" s="533"/>
    </row>
    <row r="5" spans="1:52" ht="21" x14ac:dyDescent="0.25">
      <c r="A5" s="320"/>
      <c r="B5" s="532" t="s">
        <v>0</v>
      </c>
      <c r="C5" s="532"/>
      <c r="D5" s="532"/>
      <c r="E5" s="552" t="s">
        <v>321</v>
      </c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324"/>
      <c r="Q5" s="534" t="s">
        <v>17</v>
      </c>
      <c r="R5" s="534"/>
      <c r="S5" s="534"/>
      <c r="T5" s="325" t="s">
        <v>23</v>
      </c>
      <c r="U5" s="325" t="s">
        <v>18</v>
      </c>
      <c r="V5" s="323"/>
      <c r="W5" s="534" t="s">
        <v>17</v>
      </c>
      <c r="X5" s="534"/>
      <c r="Y5" s="534"/>
      <c r="Z5" s="325" t="s">
        <v>23</v>
      </c>
      <c r="AA5" s="325" t="s">
        <v>18</v>
      </c>
      <c r="AB5" s="320"/>
      <c r="AC5" s="321" t="s">
        <v>12</v>
      </c>
      <c r="AE5" s="321" t="s">
        <v>13</v>
      </c>
      <c r="AF5" s="321" t="s">
        <v>46</v>
      </c>
      <c r="AG5" s="321" t="s">
        <v>241</v>
      </c>
    </row>
    <row r="6" spans="1:52" ht="21" x14ac:dyDescent="0.35">
      <c r="A6" s="320"/>
      <c r="B6" s="532" t="s">
        <v>2</v>
      </c>
      <c r="C6" s="532"/>
      <c r="D6" s="532"/>
      <c r="E6" s="553" t="s">
        <v>322</v>
      </c>
      <c r="F6" s="554"/>
      <c r="G6" s="554"/>
      <c r="H6" s="554"/>
      <c r="I6" s="554"/>
      <c r="J6" s="554"/>
      <c r="K6" s="554"/>
      <c r="L6" s="554"/>
      <c r="M6" s="554"/>
      <c r="N6" s="554"/>
      <c r="O6" s="555"/>
      <c r="P6" s="324"/>
      <c r="Q6" s="326">
        <v>0</v>
      </c>
      <c r="R6" s="327" t="s">
        <v>20</v>
      </c>
      <c r="S6" s="328">
        <v>49.49</v>
      </c>
      <c r="T6" s="329">
        <v>0</v>
      </c>
      <c r="U6" s="501" t="s">
        <v>24</v>
      </c>
      <c r="V6" s="330"/>
      <c r="W6" s="326">
        <v>0</v>
      </c>
      <c r="X6" s="327" t="s">
        <v>20</v>
      </c>
      <c r="Y6" s="326">
        <v>49.49</v>
      </c>
      <c r="Z6" s="329">
        <v>0</v>
      </c>
      <c r="AA6" s="331" t="s">
        <v>32</v>
      </c>
      <c r="AB6" s="320"/>
      <c r="AD6" s="321" t="s">
        <v>54</v>
      </c>
      <c r="AE6" s="321" t="s">
        <v>63</v>
      </c>
      <c r="AF6" s="321" t="s">
        <v>103</v>
      </c>
      <c r="AG6" s="321" t="s">
        <v>50</v>
      </c>
    </row>
    <row r="7" spans="1:52" ht="21" x14ac:dyDescent="0.35">
      <c r="A7" s="320"/>
      <c r="B7" s="532" t="s">
        <v>52</v>
      </c>
      <c r="C7" s="532"/>
      <c r="D7" s="532"/>
      <c r="E7" s="553" t="s">
        <v>323</v>
      </c>
      <c r="F7" s="554"/>
      <c r="G7" s="554"/>
      <c r="H7" s="554"/>
      <c r="I7" s="554"/>
      <c r="J7" s="554"/>
      <c r="K7" s="554"/>
      <c r="L7" s="554"/>
      <c r="M7" s="554"/>
      <c r="N7" s="554"/>
      <c r="O7" s="555"/>
      <c r="P7" s="324"/>
      <c r="Q7" s="326">
        <v>49.5</v>
      </c>
      <c r="R7" s="327" t="s">
        <v>20</v>
      </c>
      <c r="S7" s="328">
        <v>54.49</v>
      </c>
      <c r="T7" s="329">
        <v>1</v>
      </c>
      <c r="U7" s="501" t="s">
        <v>25</v>
      </c>
      <c r="V7" s="330"/>
      <c r="W7" s="326">
        <v>49.5</v>
      </c>
      <c r="X7" s="327" t="s">
        <v>20</v>
      </c>
      <c r="Y7" s="326">
        <v>64.489999999999995</v>
      </c>
      <c r="Z7" s="329">
        <v>1</v>
      </c>
      <c r="AA7" s="331" t="s">
        <v>33</v>
      </c>
      <c r="AB7" s="320"/>
      <c r="AD7" s="321" t="s">
        <v>55</v>
      </c>
      <c r="AE7" s="321" t="s">
        <v>64</v>
      </c>
      <c r="AF7" s="321" t="s">
        <v>104</v>
      </c>
      <c r="AG7" s="321" t="s">
        <v>51</v>
      </c>
    </row>
    <row r="8" spans="1:52" ht="21" x14ac:dyDescent="0.35">
      <c r="A8" s="320"/>
      <c r="B8" s="532" t="s">
        <v>9</v>
      </c>
      <c r="C8" s="532"/>
      <c r="D8" s="532"/>
      <c r="E8" s="526" t="s">
        <v>383</v>
      </c>
      <c r="F8" s="527"/>
      <c r="G8" s="527"/>
      <c r="H8" s="527"/>
      <c r="I8" s="528"/>
      <c r="J8" s="560" t="s">
        <v>15</v>
      </c>
      <c r="K8" s="561"/>
      <c r="L8" s="538" t="s">
        <v>9</v>
      </c>
      <c r="M8" s="538"/>
      <c r="N8" s="538"/>
      <c r="O8" s="539"/>
      <c r="P8" s="324"/>
      <c r="Q8" s="326">
        <v>54.5</v>
      </c>
      <c r="R8" s="327" t="s">
        <v>20</v>
      </c>
      <c r="S8" s="328">
        <v>59.49</v>
      </c>
      <c r="T8" s="329">
        <v>1.5</v>
      </c>
      <c r="U8" s="501" t="s">
        <v>26</v>
      </c>
      <c r="V8" s="330"/>
      <c r="W8" s="326">
        <v>64.5</v>
      </c>
      <c r="X8" s="327" t="s">
        <v>20</v>
      </c>
      <c r="Y8" s="326">
        <v>79.489999999999995</v>
      </c>
      <c r="Z8" s="329">
        <v>2</v>
      </c>
      <c r="AA8" s="331" t="s">
        <v>29</v>
      </c>
      <c r="AB8" s="320"/>
      <c r="AD8" s="321" t="s">
        <v>56</v>
      </c>
      <c r="AE8" s="321" t="s">
        <v>65</v>
      </c>
      <c r="AF8" s="321" t="s">
        <v>105</v>
      </c>
      <c r="AG8" s="321" t="s">
        <v>242</v>
      </c>
    </row>
    <row r="9" spans="1:52" ht="21" x14ac:dyDescent="0.35">
      <c r="A9" s="320"/>
      <c r="B9" s="550" t="s">
        <v>6</v>
      </c>
      <c r="C9" s="550"/>
      <c r="D9" s="550"/>
      <c r="E9" s="529" t="s">
        <v>324</v>
      </c>
      <c r="F9" s="530"/>
      <c r="G9" s="530"/>
      <c r="H9" s="530"/>
      <c r="I9" s="531"/>
      <c r="J9" s="558" t="s">
        <v>15</v>
      </c>
      <c r="K9" s="559"/>
      <c r="L9" s="540" t="s">
        <v>6</v>
      </c>
      <c r="M9" s="540"/>
      <c r="N9" s="540"/>
      <c r="O9" s="541"/>
      <c r="P9" s="324"/>
      <c r="Q9" s="326">
        <v>59.5</v>
      </c>
      <c r="R9" s="327" t="s">
        <v>20</v>
      </c>
      <c r="S9" s="328">
        <v>64.489999999999995</v>
      </c>
      <c r="T9" s="329">
        <v>2</v>
      </c>
      <c r="U9" s="501" t="s">
        <v>27</v>
      </c>
      <c r="V9" s="330"/>
      <c r="W9" s="326">
        <v>79.5</v>
      </c>
      <c r="X9" s="327" t="s">
        <v>20</v>
      </c>
      <c r="Y9" s="326">
        <v>100</v>
      </c>
      <c r="Z9" s="329">
        <v>3</v>
      </c>
      <c r="AA9" s="331" t="s">
        <v>31</v>
      </c>
      <c r="AB9" s="320"/>
      <c r="AD9" s="321" t="s">
        <v>57</v>
      </c>
      <c r="AE9" s="321" t="s">
        <v>66</v>
      </c>
      <c r="AF9" s="321" t="s">
        <v>106</v>
      </c>
      <c r="AG9" s="321" t="s">
        <v>243</v>
      </c>
    </row>
    <row r="10" spans="1:52" ht="21" x14ac:dyDescent="0.35">
      <c r="A10" s="320"/>
      <c r="B10" s="532" t="s">
        <v>10</v>
      </c>
      <c r="C10" s="532"/>
      <c r="D10" s="532"/>
      <c r="E10" s="526" t="s">
        <v>325</v>
      </c>
      <c r="F10" s="527"/>
      <c r="G10" s="527"/>
      <c r="H10" s="527"/>
      <c r="I10" s="528"/>
      <c r="J10" s="556" t="s">
        <v>15</v>
      </c>
      <c r="K10" s="557"/>
      <c r="L10" s="542" t="s">
        <v>10</v>
      </c>
      <c r="M10" s="542"/>
      <c r="N10" s="542"/>
      <c r="O10" s="543"/>
      <c r="P10" s="324"/>
      <c r="Q10" s="326">
        <v>64.5</v>
      </c>
      <c r="R10" s="327" t="s">
        <v>20</v>
      </c>
      <c r="S10" s="328">
        <v>69.489999999999995</v>
      </c>
      <c r="T10" s="329">
        <v>2.5</v>
      </c>
      <c r="U10" s="501" t="s">
        <v>28</v>
      </c>
      <c r="V10" s="330"/>
      <c r="W10" s="537" t="s">
        <v>21</v>
      </c>
      <c r="X10" s="535"/>
      <c r="Y10" s="535"/>
      <c r="Z10" s="535"/>
      <c r="AA10" s="536"/>
      <c r="AB10" s="320"/>
      <c r="AD10" s="321" t="s">
        <v>58</v>
      </c>
      <c r="AE10" s="321" t="s">
        <v>67</v>
      </c>
      <c r="AF10" s="321" t="s">
        <v>107</v>
      </c>
    </row>
    <row r="11" spans="1:52" ht="21" x14ac:dyDescent="0.35">
      <c r="A11" s="320"/>
      <c r="B11" s="375" t="s">
        <v>5</v>
      </c>
      <c r="C11" s="376"/>
      <c r="D11" s="376"/>
      <c r="E11" s="375" t="s">
        <v>70</v>
      </c>
      <c r="F11" s="377"/>
      <c r="G11" s="548"/>
      <c r="H11" s="549"/>
      <c r="I11" s="549"/>
      <c r="J11" s="549"/>
      <c r="K11" s="376"/>
      <c r="L11" s="376"/>
      <c r="M11" s="376"/>
      <c r="N11" s="376"/>
      <c r="O11" s="377"/>
      <c r="P11" s="322"/>
      <c r="Q11" s="326">
        <v>69.5</v>
      </c>
      <c r="R11" s="327" t="s">
        <v>20</v>
      </c>
      <c r="S11" s="328">
        <v>74.489999999999995</v>
      </c>
      <c r="T11" s="329">
        <v>3</v>
      </c>
      <c r="U11" s="501" t="s">
        <v>29</v>
      </c>
      <c r="V11" s="330"/>
      <c r="W11" s="534" t="s">
        <v>17</v>
      </c>
      <c r="X11" s="534"/>
      <c r="Y11" s="534"/>
      <c r="Z11" s="325" t="s">
        <v>23</v>
      </c>
      <c r="AA11" s="325" t="s">
        <v>18</v>
      </c>
      <c r="AB11" s="320"/>
      <c r="AD11" s="321" t="s">
        <v>59</v>
      </c>
      <c r="AE11" s="321" t="s">
        <v>68</v>
      </c>
      <c r="AF11" s="321" t="s">
        <v>108</v>
      </c>
    </row>
    <row r="12" spans="1:52" ht="21" x14ac:dyDescent="0.35">
      <c r="A12" s="320"/>
      <c r="B12" s="532" t="s">
        <v>13</v>
      </c>
      <c r="C12" s="532"/>
      <c r="D12" s="532"/>
      <c r="E12" s="367" t="s">
        <v>67</v>
      </c>
      <c r="F12" s="368"/>
      <c r="H12" s="363" t="s">
        <v>7</v>
      </c>
      <c r="I12" s="362">
        <v>1</v>
      </c>
      <c r="J12" s="369" t="s">
        <v>8</v>
      </c>
      <c r="K12" s="400">
        <v>2561</v>
      </c>
      <c r="L12" s="520" t="s">
        <v>384</v>
      </c>
      <c r="M12" s="522">
        <v>25</v>
      </c>
      <c r="N12" s="521" t="s">
        <v>105</v>
      </c>
      <c r="O12" s="524">
        <v>2562</v>
      </c>
      <c r="P12" s="330"/>
      <c r="Q12" s="326">
        <v>74.5</v>
      </c>
      <c r="R12" s="327" t="s">
        <v>20</v>
      </c>
      <c r="S12" s="328">
        <v>79.489999999999995</v>
      </c>
      <c r="T12" s="329">
        <v>3.5</v>
      </c>
      <c r="U12" s="501" t="s">
        <v>30</v>
      </c>
      <c r="V12" s="330"/>
      <c r="W12" s="326">
        <v>0</v>
      </c>
      <c r="X12" s="327" t="s">
        <v>20</v>
      </c>
      <c r="Y12" s="326">
        <v>49.49</v>
      </c>
      <c r="Z12" s="329">
        <v>0</v>
      </c>
      <c r="AA12" s="331" t="s">
        <v>32</v>
      </c>
      <c r="AB12" s="320"/>
      <c r="AD12" s="321" t="s">
        <v>60</v>
      </c>
      <c r="AF12" s="321" t="s">
        <v>109</v>
      </c>
    </row>
    <row r="13" spans="1:52" ht="21" x14ac:dyDescent="0.35">
      <c r="A13" s="320"/>
      <c r="B13" s="532" t="s">
        <v>299</v>
      </c>
      <c r="C13" s="532"/>
      <c r="D13" s="532"/>
      <c r="E13" s="526" t="s">
        <v>370</v>
      </c>
      <c r="F13" s="527"/>
      <c r="H13" s="546" t="s">
        <v>15</v>
      </c>
      <c r="I13" s="547"/>
      <c r="J13" s="368" t="s">
        <v>336</v>
      </c>
      <c r="K13" s="368"/>
      <c r="L13" s="478"/>
      <c r="M13" s="478"/>
      <c r="N13" s="478"/>
      <c r="O13" s="478"/>
      <c r="P13" s="330"/>
      <c r="Q13" s="326">
        <v>79.5</v>
      </c>
      <c r="R13" s="327" t="s">
        <v>20</v>
      </c>
      <c r="S13" s="328">
        <v>100</v>
      </c>
      <c r="T13" s="329">
        <v>4</v>
      </c>
      <c r="U13" s="501" t="s">
        <v>31</v>
      </c>
      <c r="V13" s="330"/>
      <c r="W13" s="326">
        <v>49.5</v>
      </c>
      <c r="X13" s="327" t="s">
        <v>20</v>
      </c>
      <c r="Y13" s="326">
        <v>64.489999999999995</v>
      </c>
      <c r="Z13" s="329">
        <v>1</v>
      </c>
      <c r="AA13" s="331" t="s">
        <v>33</v>
      </c>
      <c r="AB13" s="320"/>
      <c r="AD13" s="321" t="s">
        <v>61</v>
      </c>
      <c r="AF13" s="321" t="s">
        <v>110</v>
      </c>
    </row>
    <row r="14" spans="1:52" ht="21" x14ac:dyDescent="0.35">
      <c r="A14" s="320"/>
      <c r="B14" s="568" t="s">
        <v>3</v>
      </c>
      <c r="C14" s="568"/>
      <c r="D14" s="568"/>
      <c r="E14" s="568"/>
      <c r="F14" s="568"/>
      <c r="G14" s="568"/>
      <c r="H14" s="568"/>
      <c r="I14" s="568"/>
      <c r="J14" s="568"/>
      <c r="K14" s="568"/>
      <c r="L14" s="568"/>
      <c r="M14" s="568"/>
      <c r="N14" s="568"/>
      <c r="O14" s="568"/>
      <c r="P14" s="324"/>
      <c r="Q14" s="570"/>
      <c r="R14" s="570"/>
      <c r="S14" s="570"/>
      <c r="T14" s="570"/>
      <c r="U14" s="570"/>
      <c r="V14" s="332"/>
      <c r="W14" s="326">
        <v>64.5</v>
      </c>
      <c r="X14" s="327" t="s">
        <v>20</v>
      </c>
      <c r="Y14" s="326">
        <v>79.489999999999995</v>
      </c>
      <c r="Z14" s="329">
        <v>2</v>
      </c>
      <c r="AA14" s="331" t="s">
        <v>29</v>
      </c>
      <c r="AB14" s="320"/>
      <c r="AD14" s="321" t="s">
        <v>62</v>
      </c>
      <c r="AF14" s="321" t="s">
        <v>111</v>
      </c>
    </row>
    <row r="15" spans="1:52" ht="21" x14ac:dyDescent="0.35">
      <c r="A15" s="320"/>
      <c r="B15" s="569"/>
      <c r="C15" s="569"/>
      <c r="D15" s="569"/>
      <c r="E15" s="569"/>
      <c r="F15" s="569"/>
      <c r="G15" s="569"/>
      <c r="H15" s="569"/>
      <c r="I15" s="569"/>
      <c r="J15" s="569"/>
      <c r="K15" s="569"/>
      <c r="L15" s="569"/>
      <c r="M15" s="569"/>
      <c r="N15" s="569"/>
      <c r="O15" s="569"/>
      <c r="P15" s="324"/>
      <c r="Q15" s="571"/>
      <c r="R15" s="571"/>
      <c r="S15" s="571"/>
      <c r="T15" s="571"/>
      <c r="U15" s="571"/>
      <c r="V15" s="332"/>
      <c r="W15" s="326">
        <v>79.5</v>
      </c>
      <c r="X15" s="327" t="s">
        <v>20</v>
      </c>
      <c r="Y15" s="326">
        <v>100</v>
      </c>
      <c r="Z15" s="329">
        <v>3</v>
      </c>
      <c r="AA15" s="331" t="s">
        <v>31</v>
      </c>
      <c r="AB15" s="320"/>
      <c r="AF15" s="321" t="s">
        <v>112</v>
      </c>
    </row>
    <row r="16" spans="1:52" ht="21" customHeight="1" x14ac:dyDescent="0.25">
      <c r="A16" s="320"/>
      <c r="B16" s="320"/>
      <c r="C16" s="572" t="s">
        <v>292</v>
      </c>
      <c r="D16" s="577" t="s">
        <v>11</v>
      </c>
      <c r="E16" s="574" t="s">
        <v>4</v>
      </c>
      <c r="F16" s="575" t="s">
        <v>297</v>
      </c>
      <c r="G16" s="381"/>
      <c r="H16" s="383" t="s">
        <v>240</v>
      </c>
      <c r="I16" s="580" t="s">
        <v>293</v>
      </c>
      <c r="J16" s="581"/>
      <c r="K16" s="582"/>
      <c r="L16" s="583" t="s">
        <v>298</v>
      </c>
      <c r="M16" s="572" t="s">
        <v>34</v>
      </c>
      <c r="N16" s="578" t="s">
        <v>310</v>
      </c>
      <c r="O16" s="324"/>
      <c r="P16" s="324"/>
      <c r="Q16" s="566" t="s">
        <v>239</v>
      </c>
      <c r="R16" s="566"/>
      <c r="S16" s="566"/>
      <c r="T16" s="566"/>
      <c r="U16" s="566"/>
      <c r="V16" s="332"/>
      <c r="AB16" s="320"/>
      <c r="AF16" s="321" t="s">
        <v>113</v>
      </c>
    </row>
    <row r="17" spans="1:28" ht="21" x14ac:dyDescent="0.25">
      <c r="A17" s="320"/>
      <c r="B17" s="320"/>
      <c r="C17" s="573"/>
      <c r="D17" s="577"/>
      <c r="E17" s="574"/>
      <c r="F17" s="576"/>
      <c r="G17" s="382"/>
      <c r="H17" s="384" t="s">
        <v>296</v>
      </c>
      <c r="I17" s="374" t="s">
        <v>294</v>
      </c>
      <c r="J17" s="374" t="s">
        <v>295</v>
      </c>
      <c r="K17" s="370" t="s">
        <v>49</v>
      </c>
      <c r="L17" s="584"/>
      <c r="M17" s="573"/>
      <c r="N17" s="579"/>
      <c r="O17" s="324"/>
      <c r="P17" s="324"/>
      <c r="Q17" s="567"/>
      <c r="R17" s="567"/>
      <c r="S17" s="567"/>
      <c r="T17" s="567"/>
      <c r="U17" s="567"/>
      <c r="V17" s="332"/>
      <c r="AB17" s="320"/>
    </row>
    <row r="18" spans="1:28" ht="21" customHeight="1" x14ac:dyDescent="0.25">
      <c r="A18" s="320"/>
      <c r="B18" s="320"/>
      <c r="C18" s="479">
        <v>1</v>
      </c>
      <c r="D18" s="480" t="s">
        <v>371</v>
      </c>
      <c r="E18" s="480" t="s">
        <v>54</v>
      </c>
      <c r="F18" s="481" t="s">
        <v>300</v>
      </c>
      <c r="G18" s="481"/>
      <c r="H18" s="481">
        <v>160</v>
      </c>
      <c r="I18" s="481">
        <v>70</v>
      </c>
      <c r="J18" s="481">
        <v>30</v>
      </c>
      <c r="K18" s="482">
        <f>IF(I18="","",SUM(I18:J18))</f>
        <v>100</v>
      </c>
      <c r="L18" s="483">
        <v>20</v>
      </c>
      <c r="M18" s="484"/>
      <c r="N18" s="485"/>
      <c r="O18" s="324"/>
      <c r="P18" s="324"/>
      <c r="Q18" s="565" t="s">
        <v>289</v>
      </c>
      <c r="R18" s="565"/>
      <c r="S18" s="565"/>
      <c r="T18" s="565"/>
      <c r="U18" s="565"/>
      <c r="V18" s="332"/>
      <c r="AB18" s="320"/>
    </row>
    <row r="19" spans="1:28" ht="21" x14ac:dyDescent="0.25">
      <c r="A19" s="320"/>
      <c r="B19" s="320"/>
      <c r="C19" s="486">
        <v>2</v>
      </c>
      <c r="D19" s="487" t="s">
        <v>372</v>
      </c>
      <c r="E19" s="487" t="s">
        <v>55</v>
      </c>
      <c r="F19" s="488" t="s">
        <v>300</v>
      </c>
      <c r="G19" s="488"/>
      <c r="H19" s="488">
        <v>160</v>
      </c>
      <c r="I19" s="488">
        <v>70</v>
      </c>
      <c r="J19" s="488">
        <v>30</v>
      </c>
      <c r="K19" s="489">
        <f t="shared" ref="K19:K35" si="0">IF(I19="","",SUM(I19:J19))</f>
        <v>100</v>
      </c>
      <c r="L19" s="490">
        <v>20</v>
      </c>
      <c r="M19" s="491"/>
      <c r="N19" s="492"/>
      <c r="O19" s="324"/>
      <c r="P19" s="324"/>
      <c r="Q19" s="565"/>
      <c r="R19" s="565"/>
      <c r="S19" s="565"/>
      <c r="T19" s="565"/>
      <c r="U19" s="565"/>
      <c r="V19" s="332"/>
      <c r="AB19" s="320"/>
    </row>
    <row r="20" spans="1:28" ht="21" x14ac:dyDescent="0.25">
      <c r="A20" s="320"/>
      <c r="B20" s="320"/>
      <c r="C20" s="486">
        <v>3</v>
      </c>
      <c r="D20" s="487" t="s">
        <v>373</v>
      </c>
      <c r="E20" s="487" t="s">
        <v>56</v>
      </c>
      <c r="F20" s="488" t="s">
        <v>300</v>
      </c>
      <c r="G20" s="488"/>
      <c r="H20" s="488">
        <v>80</v>
      </c>
      <c r="I20" s="488">
        <v>70</v>
      </c>
      <c r="J20" s="488">
        <v>30</v>
      </c>
      <c r="K20" s="489">
        <f t="shared" si="0"/>
        <v>100</v>
      </c>
      <c r="L20" s="490">
        <v>20</v>
      </c>
      <c r="M20" s="491" t="s">
        <v>308</v>
      </c>
      <c r="N20" s="492"/>
      <c r="O20" s="324"/>
      <c r="P20" s="324"/>
      <c r="Q20" s="565"/>
      <c r="R20" s="565"/>
      <c r="S20" s="565"/>
      <c r="T20" s="565"/>
      <c r="U20" s="565"/>
      <c r="V20" s="332"/>
      <c r="AB20" s="320"/>
    </row>
    <row r="21" spans="1:28" ht="21" x14ac:dyDescent="0.25">
      <c r="A21" s="320"/>
      <c r="B21" s="320"/>
      <c r="C21" s="486">
        <v>4</v>
      </c>
      <c r="D21" s="487" t="s">
        <v>374</v>
      </c>
      <c r="E21" s="487" t="s">
        <v>313</v>
      </c>
      <c r="F21" s="488" t="s">
        <v>300</v>
      </c>
      <c r="G21" s="488"/>
      <c r="H21" s="488">
        <v>80</v>
      </c>
      <c r="I21" s="488">
        <v>70</v>
      </c>
      <c r="J21" s="488">
        <v>30</v>
      </c>
      <c r="K21" s="489">
        <f t="shared" si="0"/>
        <v>100</v>
      </c>
      <c r="L21" s="490">
        <v>20</v>
      </c>
      <c r="M21" s="491"/>
      <c r="N21" s="492"/>
      <c r="O21" s="324"/>
      <c r="P21" s="324"/>
      <c r="Q21" s="565"/>
      <c r="R21" s="565"/>
      <c r="S21" s="565"/>
      <c r="T21" s="565"/>
      <c r="U21" s="565"/>
      <c r="V21" s="332"/>
      <c r="AB21" s="320"/>
    </row>
    <row r="22" spans="1:28" ht="21" x14ac:dyDescent="0.25">
      <c r="A22" s="320"/>
      <c r="B22" s="320"/>
      <c r="C22" s="486">
        <v>5</v>
      </c>
      <c r="D22" s="487" t="s">
        <v>375</v>
      </c>
      <c r="E22" s="487" t="s">
        <v>58</v>
      </c>
      <c r="F22" s="488" t="s">
        <v>300</v>
      </c>
      <c r="G22" s="488"/>
      <c r="H22" s="488">
        <v>80</v>
      </c>
      <c r="I22" s="488">
        <v>80</v>
      </c>
      <c r="J22" s="488">
        <v>20</v>
      </c>
      <c r="K22" s="489">
        <f t="shared" si="0"/>
        <v>100</v>
      </c>
      <c r="L22" s="490">
        <v>20</v>
      </c>
      <c r="M22" s="491"/>
      <c r="N22" s="492"/>
      <c r="O22" s="324"/>
      <c r="P22" s="324"/>
      <c r="Q22" s="537" t="s">
        <v>315</v>
      </c>
      <c r="R22" s="535"/>
      <c r="S22" s="535"/>
      <c r="T22" s="535"/>
      <c r="U22" s="536"/>
      <c r="V22" s="332"/>
      <c r="AB22" s="320"/>
    </row>
    <row r="23" spans="1:28" ht="21" x14ac:dyDescent="0.25">
      <c r="A23" s="320"/>
      <c r="B23" s="320"/>
      <c r="C23" s="486">
        <v>6</v>
      </c>
      <c r="D23" s="487" t="s">
        <v>376</v>
      </c>
      <c r="E23" s="487" t="s">
        <v>59</v>
      </c>
      <c r="F23" s="488" t="s">
        <v>300</v>
      </c>
      <c r="G23" s="488"/>
      <c r="H23" s="488">
        <v>80</v>
      </c>
      <c r="I23" s="488">
        <v>80</v>
      </c>
      <c r="J23" s="488">
        <v>20</v>
      </c>
      <c r="K23" s="489">
        <f t="shared" si="0"/>
        <v>100</v>
      </c>
      <c r="L23" s="490">
        <v>20</v>
      </c>
      <c r="M23" s="491"/>
      <c r="N23" s="492"/>
      <c r="O23" s="324"/>
      <c r="P23" s="324"/>
      <c r="Q23" s="378"/>
      <c r="R23" s="378"/>
      <c r="S23" s="378"/>
      <c r="T23" s="378"/>
      <c r="U23" s="378"/>
      <c r="V23" s="332"/>
      <c r="AB23" s="320"/>
    </row>
    <row r="24" spans="1:28" ht="21" x14ac:dyDescent="0.25">
      <c r="A24" s="320"/>
      <c r="B24" s="320"/>
      <c r="C24" s="486">
        <v>7</v>
      </c>
      <c r="D24" s="487" t="s">
        <v>377</v>
      </c>
      <c r="E24" s="487" t="s">
        <v>60</v>
      </c>
      <c r="F24" s="488" t="s">
        <v>300</v>
      </c>
      <c r="G24" s="488"/>
      <c r="H24" s="488">
        <v>80</v>
      </c>
      <c r="I24" s="488">
        <v>80</v>
      </c>
      <c r="J24" s="488">
        <v>20</v>
      </c>
      <c r="K24" s="489">
        <f t="shared" si="0"/>
        <v>100</v>
      </c>
      <c r="L24" s="490">
        <v>20</v>
      </c>
      <c r="M24" s="491"/>
      <c r="N24" s="492"/>
      <c r="O24" s="324"/>
      <c r="P24" s="324"/>
      <c r="Q24" s="378"/>
      <c r="R24" s="378"/>
      <c r="S24" s="378"/>
      <c r="T24" s="378"/>
      <c r="U24" s="378"/>
      <c r="V24" s="332"/>
      <c r="AB24" s="320"/>
    </row>
    <row r="25" spans="1:28" ht="21" x14ac:dyDescent="0.25">
      <c r="A25" s="320"/>
      <c r="B25" s="320"/>
      <c r="C25" s="486">
        <v>8</v>
      </c>
      <c r="D25" s="487" t="s">
        <v>378</v>
      </c>
      <c r="E25" s="487" t="s">
        <v>314</v>
      </c>
      <c r="F25" s="488" t="s">
        <v>300</v>
      </c>
      <c r="G25" s="488"/>
      <c r="H25" s="488">
        <v>80</v>
      </c>
      <c r="I25" s="488">
        <v>70</v>
      </c>
      <c r="J25" s="488">
        <v>30</v>
      </c>
      <c r="K25" s="489">
        <f t="shared" si="0"/>
        <v>100</v>
      </c>
      <c r="L25" s="490">
        <v>20</v>
      </c>
      <c r="M25" s="491"/>
      <c r="N25" s="492"/>
      <c r="O25" s="324"/>
      <c r="P25" s="324"/>
      <c r="Q25" s="378"/>
      <c r="R25" s="378"/>
      <c r="S25" s="378"/>
      <c r="T25" s="378"/>
      <c r="U25" s="378"/>
      <c r="V25" s="332"/>
      <c r="AB25" s="320"/>
    </row>
    <row r="26" spans="1:28" ht="21" x14ac:dyDescent="0.25">
      <c r="A26" s="320"/>
      <c r="B26" s="320"/>
      <c r="C26" s="486">
        <v>9</v>
      </c>
      <c r="D26" s="487" t="s">
        <v>379</v>
      </c>
      <c r="E26" s="487" t="s">
        <v>380</v>
      </c>
      <c r="F26" s="488" t="s">
        <v>300</v>
      </c>
      <c r="G26" s="488"/>
      <c r="H26" s="488">
        <v>40</v>
      </c>
      <c r="I26" s="488">
        <v>80</v>
      </c>
      <c r="J26" s="488">
        <v>20</v>
      </c>
      <c r="K26" s="489">
        <f t="shared" si="0"/>
        <v>100</v>
      </c>
      <c r="L26" s="490">
        <v>20</v>
      </c>
      <c r="M26" s="491"/>
      <c r="N26" s="492"/>
      <c r="O26" s="324"/>
      <c r="P26" s="324"/>
      <c r="Q26" s="378"/>
      <c r="R26" s="378"/>
      <c r="S26" s="378"/>
      <c r="T26" s="378"/>
      <c r="U26" s="378"/>
      <c r="V26" s="332"/>
      <c r="AB26" s="320"/>
    </row>
    <row r="27" spans="1:28" ht="21" x14ac:dyDescent="0.25">
      <c r="A27" s="320"/>
      <c r="B27" s="320"/>
      <c r="C27" s="486">
        <v>10</v>
      </c>
      <c r="D27" s="487" t="s">
        <v>381</v>
      </c>
      <c r="E27" s="487" t="s">
        <v>382</v>
      </c>
      <c r="F27" s="488" t="s">
        <v>326</v>
      </c>
      <c r="G27" s="488"/>
      <c r="H27" s="488">
        <v>40</v>
      </c>
      <c r="I27" s="488">
        <v>80</v>
      </c>
      <c r="J27" s="488">
        <v>20</v>
      </c>
      <c r="K27" s="489">
        <f t="shared" si="0"/>
        <v>100</v>
      </c>
      <c r="L27" s="490">
        <v>20</v>
      </c>
      <c r="M27" s="491"/>
      <c r="N27" s="492"/>
      <c r="O27" s="324"/>
      <c r="P27" s="324"/>
      <c r="Q27" s="378"/>
      <c r="R27" s="378"/>
      <c r="S27" s="378"/>
      <c r="T27" s="378"/>
      <c r="U27" s="378"/>
      <c r="V27" s="332"/>
      <c r="AB27" s="320"/>
    </row>
    <row r="28" spans="1:28" ht="21" x14ac:dyDescent="0.25">
      <c r="A28" s="320"/>
      <c r="B28" s="320"/>
      <c r="C28" s="486">
        <v>11</v>
      </c>
      <c r="D28" s="487"/>
      <c r="E28" s="487"/>
      <c r="F28" s="488"/>
      <c r="G28" s="488"/>
      <c r="H28" s="488"/>
      <c r="I28" s="488"/>
      <c r="J28" s="488"/>
      <c r="K28" s="489" t="str">
        <f t="shared" si="0"/>
        <v/>
      </c>
      <c r="L28" s="490"/>
      <c r="M28" s="491"/>
      <c r="N28" s="492"/>
      <c r="O28" s="324"/>
      <c r="P28" s="324"/>
      <c r="Q28" s="378"/>
      <c r="R28" s="378"/>
      <c r="S28" s="378"/>
      <c r="T28" s="378"/>
      <c r="U28" s="378"/>
      <c r="V28" s="332"/>
      <c r="AB28" s="320"/>
    </row>
    <row r="29" spans="1:28" ht="21" x14ac:dyDescent="0.25">
      <c r="A29" s="320"/>
      <c r="B29" s="320"/>
      <c r="C29" s="486">
        <v>12</v>
      </c>
      <c r="D29" s="487"/>
      <c r="E29" s="487"/>
      <c r="F29" s="488"/>
      <c r="G29" s="488"/>
      <c r="H29" s="488"/>
      <c r="I29" s="488"/>
      <c r="J29" s="488"/>
      <c r="K29" s="489" t="str">
        <f t="shared" si="0"/>
        <v/>
      </c>
      <c r="L29" s="490"/>
      <c r="M29" s="491"/>
      <c r="N29" s="492"/>
      <c r="O29" s="324"/>
      <c r="P29" s="324"/>
      <c r="Q29" s="378"/>
      <c r="R29" s="378"/>
      <c r="S29" s="378"/>
      <c r="T29" s="378"/>
      <c r="U29" s="378"/>
      <c r="V29" s="332"/>
      <c r="AB29" s="320"/>
    </row>
    <row r="30" spans="1:28" ht="21" x14ac:dyDescent="0.25">
      <c r="A30" s="320"/>
      <c r="B30" s="320"/>
      <c r="C30" s="486">
        <v>13</v>
      </c>
      <c r="D30" s="487"/>
      <c r="E30" s="487"/>
      <c r="F30" s="488"/>
      <c r="G30" s="488"/>
      <c r="H30" s="488"/>
      <c r="I30" s="488"/>
      <c r="J30" s="488"/>
      <c r="K30" s="489" t="str">
        <f t="shared" si="0"/>
        <v/>
      </c>
      <c r="L30" s="490"/>
      <c r="M30" s="491"/>
      <c r="N30" s="492"/>
      <c r="O30" s="324"/>
      <c r="P30" s="324"/>
      <c r="Q30" s="378"/>
      <c r="R30" s="378"/>
      <c r="S30" s="378"/>
      <c r="T30" s="378"/>
      <c r="U30" s="378"/>
      <c r="V30" s="332"/>
      <c r="AB30" s="320"/>
    </row>
    <row r="31" spans="1:28" ht="21" x14ac:dyDescent="0.25">
      <c r="A31" s="320"/>
      <c r="B31" s="320"/>
      <c r="C31" s="486">
        <v>14</v>
      </c>
      <c r="D31" s="487"/>
      <c r="E31" s="487"/>
      <c r="F31" s="488"/>
      <c r="G31" s="488"/>
      <c r="H31" s="488"/>
      <c r="I31" s="488"/>
      <c r="J31" s="488"/>
      <c r="K31" s="489" t="str">
        <f t="shared" si="0"/>
        <v/>
      </c>
      <c r="L31" s="490"/>
      <c r="M31" s="491"/>
      <c r="N31" s="492"/>
      <c r="O31" s="324"/>
      <c r="P31" s="324"/>
      <c r="Q31" s="378"/>
      <c r="R31" s="378"/>
      <c r="S31" s="378"/>
      <c r="T31" s="378"/>
      <c r="U31" s="378"/>
      <c r="V31" s="332"/>
      <c r="AB31" s="320"/>
    </row>
    <row r="32" spans="1:28" ht="21" x14ac:dyDescent="0.25">
      <c r="A32" s="320"/>
      <c r="B32" s="320"/>
      <c r="C32" s="486">
        <v>15</v>
      </c>
      <c r="D32" s="487"/>
      <c r="E32" s="487"/>
      <c r="F32" s="488"/>
      <c r="G32" s="488"/>
      <c r="H32" s="488"/>
      <c r="I32" s="488"/>
      <c r="J32" s="488"/>
      <c r="K32" s="489" t="str">
        <f t="shared" si="0"/>
        <v/>
      </c>
      <c r="L32" s="490"/>
      <c r="M32" s="491"/>
      <c r="N32" s="492"/>
      <c r="O32" s="324"/>
      <c r="P32" s="324"/>
      <c r="Q32" s="378"/>
      <c r="R32" s="378"/>
      <c r="S32" s="378"/>
      <c r="T32" s="378"/>
      <c r="U32" s="378"/>
      <c r="V32" s="332"/>
      <c r="AB32" s="320"/>
    </row>
    <row r="33" spans="1:32" ht="21" x14ac:dyDescent="0.25">
      <c r="A33" s="320"/>
      <c r="B33" s="320"/>
      <c r="C33" s="486">
        <v>16</v>
      </c>
      <c r="D33" s="487"/>
      <c r="E33" s="487"/>
      <c r="F33" s="488"/>
      <c r="G33" s="488"/>
      <c r="H33" s="488"/>
      <c r="I33" s="488"/>
      <c r="J33" s="488"/>
      <c r="K33" s="489" t="str">
        <f t="shared" si="0"/>
        <v/>
      </c>
      <c r="L33" s="490"/>
      <c r="M33" s="491"/>
      <c r="N33" s="492"/>
      <c r="O33" s="324"/>
      <c r="P33" s="324"/>
      <c r="Q33" s="378"/>
      <c r="R33" s="378"/>
      <c r="S33" s="378"/>
      <c r="T33" s="378"/>
      <c r="U33" s="378"/>
      <c r="V33" s="332"/>
      <c r="AB33" s="320"/>
    </row>
    <row r="34" spans="1:32" ht="21" x14ac:dyDescent="0.25">
      <c r="A34" s="320"/>
      <c r="B34" s="320"/>
      <c r="C34" s="486">
        <v>17</v>
      </c>
      <c r="D34" s="487"/>
      <c r="E34" s="487"/>
      <c r="F34" s="488"/>
      <c r="G34" s="488"/>
      <c r="H34" s="488"/>
      <c r="I34" s="488"/>
      <c r="J34" s="488"/>
      <c r="K34" s="489" t="str">
        <f t="shared" si="0"/>
        <v/>
      </c>
      <c r="L34" s="490"/>
      <c r="M34" s="491"/>
      <c r="N34" s="492"/>
      <c r="O34" s="324"/>
      <c r="P34" s="324"/>
      <c r="Q34" s="378"/>
      <c r="R34" s="378"/>
      <c r="S34" s="378"/>
      <c r="T34" s="378"/>
      <c r="U34" s="378"/>
      <c r="V34" s="332"/>
      <c r="AB34" s="320"/>
    </row>
    <row r="35" spans="1:32" ht="21" x14ac:dyDescent="0.25">
      <c r="A35" s="320"/>
      <c r="B35" s="320"/>
      <c r="C35" s="493">
        <v>18</v>
      </c>
      <c r="D35" s="494"/>
      <c r="E35" s="494"/>
      <c r="F35" s="495"/>
      <c r="G35" s="495"/>
      <c r="H35" s="495"/>
      <c r="I35" s="495"/>
      <c r="J35" s="495"/>
      <c r="K35" s="496" t="str">
        <f t="shared" si="0"/>
        <v/>
      </c>
      <c r="L35" s="497"/>
      <c r="M35" s="498"/>
      <c r="N35" s="499"/>
      <c r="O35" s="324"/>
      <c r="P35" s="324"/>
      <c r="Q35" s="378"/>
      <c r="R35" s="378"/>
      <c r="S35" s="378"/>
      <c r="T35" s="378"/>
      <c r="U35" s="378"/>
      <c r="V35" s="332"/>
      <c r="AB35" s="320"/>
    </row>
    <row r="36" spans="1:32" ht="21" hidden="1" customHeight="1" x14ac:dyDescent="0.25">
      <c r="A36" s="320"/>
      <c r="B36" s="320"/>
      <c r="C36" s="562"/>
      <c r="D36" s="562"/>
      <c r="E36" s="563"/>
      <c r="F36" s="564"/>
      <c r="G36" s="372"/>
      <c r="H36" s="372"/>
      <c r="I36" s="372"/>
      <c r="J36" s="373"/>
      <c r="K36" s="373"/>
      <c r="L36" s="372"/>
      <c r="M36" s="380"/>
      <c r="N36" s="371"/>
      <c r="O36" s="334"/>
      <c r="P36" s="334"/>
      <c r="Q36" s="378"/>
      <c r="R36" s="378"/>
      <c r="S36" s="378"/>
      <c r="T36" s="378"/>
      <c r="U36" s="378"/>
      <c r="V36" s="332"/>
      <c r="AB36" s="320"/>
      <c r="AF36" s="321" t="s">
        <v>114</v>
      </c>
    </row>
    <row r="37" spans="1:32" ht="21" hidden="1" customHeight="1" x14ac:dyDescent="0.25">
      <c r="A37" s="320"/>
      <c r="B37" s="320"/>
      <c r="C37" s="562"/>
      <c r="D37" s="562"/>
      <c r="E37" s="563"/>
      <c r="F37" s="564"/>
      <c r="G37" s="372"/>
      <c r="H37" s="372"/>
      <c r="I37" s="372"/>
      <c r="J37" s="373"/>
      <c r="K37" s="373"/>
      <c r="L37" s="372"/>
      <c r="M37" s="380"/>
      <c r="N37" s="371"/>
      <c r="O37" s="322"/>
      <c r="P37" s="322"/>
      <c r="Q37" s="378"/>
      <c r="R37" s="378"/>
      <c r="S37" s="378"/>
      <c r="T37" s="378"/>
      <c r="U37" s="378"/>
      <c r="V37" s="332"/>
      <c r="AB37" s="320"/>
    </row>
    <row r="38" spans="1:32" ht="21" hidden="1" customHeight="1" x14ac:dyDescent="0.35">
      <c r="A38" s="320"/>
      <c r="B38" s="320"/>
      <c r="C38" s="562"/>
      <c r="D38" s="562"/>
      <c r="E38" s="563"/>
      <c r="F38" s="564"/>
      <c r="G38" s="372"/>
      <c r="H38" s="372"/>
      <c r="I38" s="372"/>
      <c r="J38" s="373"/>
      <c r="K38" s="373"/>
      <c r="L38" s="372"/>
      <c r="M38" s="380"/>
      <c r="N38" s="371"/>
      <c r="O38" s="330"/>
      <c r="P38" s="330"/>
      <c r="Q38" s="379"/>
      <c r="R38" s="379"/>
      <c r="S38" s="379"/>
      <c r="T38" s="379"/>
      <c r="U38" s="379"/>
      <c r="V38" s="332"/>
      <c r="AB38" s="320"/>
    </row>
    <row r="39" spans="1:32" x14ac:dyDescent="0.25">
      <c r="A39" s="320"/>
      <c r="B39" s="320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32"/>
      <c r="P39" s="332"/>
      <c r="Q39" s="320"/>
      <c r="R39" s="320"/>
      <c r="S39" s="320"/>
      <c r="T39" s="335"/>
      <c r="U39" s="320"/>
      <c r="V39" s="332"/>
      <c r="W39" s="320"/>
      <c r="X39" s="320"/>
      <c r="Y39" s="320"/>
      <c r="Z39" s="335"/>
      <c r="AA39" s="335"/>
      <c r="AB39" s="320"/>
    </row>
    <row r="40" spans="1:32" x14ac:dyDescent="0.25">
      <c r="A40" s="320"/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32"/>
      <c r="P40" s="332"/>
      <c r="Q40" s="320"/>
      <c r="R40" s="320"/>
      <c r="S40" s="320"/>
      <c r="T40" s="335"/>
      <c r="U40" s="320"/>
      <c r="V40" s="332"/>
      <c r="W40" s="320"/>
      <c r="X40" s="320"/>
      <c r="Y40" s="320"/>
      <c r="Z40" s="335"/>
      <c r="AA40" s="335"/>
      <c r="AB40" s="320"/>
    </row>
  </sheetData>
  <sheetProtection algorithmName="SHA-512" hashValue="BRnkTUJN4tyv//ASB/CbltSJ2rNltJDZnvTwQKyPYBcknjSlEz79y3YziJ6Xokg05H9BqGY8H0MnPoiDh8RZlA==" saltValue="ppzU7NfzDYBofy8QlxpBEw==" spinCount="100000" sheet="1" objects="1" scenarios="1"/>
  <mergeCells count="52">
    <mergeCell ref="E13:F13"/>
    <mergeCell ref="N16:N17"/>
    <mergeCell ref="I16:K16"/>
    <mergeCell ref="L16:L17"/>
    <mergeCell ref="B12:D12"/>
    <mergeCell ref="Q18:U21"/>
    <mergeCell ref="Q16:U17"/>
    <mergeCell ref="B14:O15"/>
    <mergeCell ref="Q14:U15"/>
    <mergeCell ref="C16:C17"/>
    <mergeCell ref="E16:E17"/>
    <mergeCell ref="F16:F17"/>
    <mergeCell ref="D16:D17"/>
    <mergeCell ref="M16:M17"/>
    <mergeCell ref="C37:D37"/>
    <mergeCell ref="E37:F37"/>
    <mergeCell ref="C38:D38"/>
    <mergeCell ref="E38:F38"/>
    <mergeCell ref="C36:D36"/>
    <mergeCell ref="E36:F36"/>
    <mergeCell ref="Q22:U22"/>
    <mergeCell ref="G11:J11"/>
    <mergeCell ref="B9:D9"/>
    <mergeCell ref="B10:D10"/>
    <mergeCell ref="AC4:AG4"/>
    <mergeCell ref="B4:O4"/>
    <mergeCell ref="W5:Y5"/>
    <mergeCell ref="W11:Y11"/>
    <mergeCell ref="E5:O5"/>
    <mergeCell ref="E6:O6"/>
    <mergeCell ref="E7:O7"/>
    <mergeCell ref="J10:K10"/>
    <mergeCell ref="J9:K9"/>
    <mergeCell ref="J8:K8"/>
    <mergeCell ref="B6:D6"/>
    <mergeCell ref="B7:D7"/>
    <mergeCell ref="T1:AA3"/>
    <mergeCell ref="E10:I10"/>
    <mergeCell ref="E8:I8"/>
    <mergeCell ref="E9:I9"/>
    <mergeCell ref="B13:D13"/>
    <mergeCell ref="Q4:U4"/>
    <mergeCell ref="Q5:S5"/>
    <mergeCell ref="B5:D5"/>
    <mergeCell ref="B8:D8"/>
    <mergeCell ref="W4:AA4"/>
    <mergeCell ref="W10:AA10"/>
    <mergeCell ref="L8:O8"/>
    <mergeCell ref="L9:O9"/>
    <mergeCell ref="L10:O10"/>
    <mergeCell ref="E1:O3"/>
    <mergeCell ref="H13:I13"/>
  </mergeCells>
  <conditionalFormatting sqref="Q6:Q13 S6:S13 W7 W13">
    <cfRule type="containsBlanks" dxfId="1380" priority="23">
      <formula>LEN(TRIM(Q6))=0</formula>
    </cfRule>
  </conditionalFormatting>
  <conditionalFormatting sqref="W6:W9 Y6:Y9 W12:W15 Y12:Y15">
    <cfRule type="containsBlanks" dxfId="1379" priority="15">
      <formula>LEN(TRIM(W6))=0</formula>
    </cfRule>
  </conditionalFormatting>
  <dataValidations count="1">
    <dataValidation type="list" allowBlank="1" showInputMessage="1" showErrorMessage="1" sqref="E12">
      <formula1>$AE$6:$AE$11</formula1>
    </dataValidation>
  </dataValidations>
  <pageMargins left="0.42" right="0.4" top="0.74803149606299213" bottom="0.74803149606299213" header="0.31496062992125984" footer="0.31496062992125984"/>
  <pageSetup paperSize="9" scale="56" orientation="landscape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CE63"/>
  <sheetViews>
    <sheetView workbookViewId="0">
      <pane xSplit="6" ySplit="7" topLeftCell="I8" activePane="bottomRight" state="frozen"/>
      <selection activeCell="E3" sqref="E3:F3"/>
      <selection pane="topRight" activeCell="E3" sqref="E3:F3"/>
      <selection pane="bottomLeft" activeCell="E3" sqref="E3:F3"/>
      <selection pane="bottomRight" activeCell="BE16" sqref="BE16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IF(INDIRECT("หน้าหลัก!D19")="","",INDIRECT("หน้าหลัก!D19"))</f>
        <v>ค15101</v>
      </c>
      <c r="E3" s="750" t="str">
        <f ca="1">IF(INDIRECT("หน้าหลัก!H19")="","",INDIRECT("หน้าหลัก!H19")&amp;" ชั่วโมง/ปี")</f>
        <v>160 ชั่วโมง/ปี</v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IF(INDIRECT("หน้าหลัก!E19")="","",INDIRECT("หน้าหลัก!E19"))</f>
        <v>คณิตศาสตร์</v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>
        <v>1</v>
      </c>
      <c r="J5" s="736">
        <v>2</v>
      </c>
      <c r="K5" s="736">
        <v>3</v>
      </c>
      <c r="L5" s="736">
        <v>4</v>
      </c>
      <c r="M5" s="736">
        <v>5</v>
      </c>
      <c r="N5" s="736">
        <v>6</v>
      </c>
      <c r="O5" s="736">
        <v>7</v>
      </c>
      <c r="P5" s="736">
        <v>8</v>
      </c>
      <c r="Q5" s="736">
        <v>9</v>
      </c>
      <c r="R5" s="736">
        <v>10</v>
      </c>
      <c r="S5" s="736">
        <v>11</v>
      </c>
      <c r="T5" s="736">
        <v>12</v>
      </c>
      <c r="U5" s="736">
        <v>13</v>
      </c>
      <c r="V5" s="736">
        <v>14</v>
      </c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>
        <v>15</v>
      </c>
      <c r="AL5" s="742">
        <v>16</v>
      </c>
      <c r="AM5" s="742">
        <v>17</v>
      </c>
      <c r="AN5" s="742">
        <v>18</v>
      </c>
      <c r="AO5" s="742">
        <v>19</v>
      </c>
      <c r="AP5" s="742">
        <v>20</v>
      </c>
      <c r="AQ5" s="742">
        <v>21</v>
      </c>
      <c r="AR5" s="742">
        <v>22</v>
      </c>
      <c r="AS5" s="742">
        <v>23</v>
      </c>
      <c r="AT5" s="742">
        <v>24</v>
      </c>
      <c r="AU5" s="742">
        <v>25</v>
      </c>
      <c r="AV5" s="742">
        <v>26</v>
      </c>
      <c r="AW5" s="742">
        <v>27</v>
      </c>
      <c r="AX5" s="742">
        <v>28</v>
      </c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100-INDIRECT("หน้าหลัก!L19") &amp; "%"</f>
        <v>80%</v>
      </c>
      <c r="BL6" s="391" t="s">
        <v>317</v>
      </c>
      <c r="BM6" s="430" t="str">
        <f ca="1">INDIRECT("หน้าหลัก!L19") &amp; "%"</f>
        <v>20%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507">
        <v>5</v>
      </c>
      <c r="J7" s="507">
        <v>5</v>
      </c>
      <c r="K7" s="507">
        <v>5</v>
      </c>
      <c r="L7" s="507">
        <v>5</v>
      </c>
      <c r="M7" s="507">
        <v>5</v>
      </c>
      <c r="N7" s="507">
        <v>5</v>
      </c>
      <c r="O7" s="507">
        <v>5</v>
      </c>
      <c r="P7" s="507">
        <v>5</v>
      </c>
      <c r="Q7" s="507">
        <v>5</v>
      </c>
      <c r="R7" s="507">
        <v>5</v>
      </c>
      <c r="S7" s="507">
        <v>5</v>
      </c>
      <c r="T7" s="507">
        <v>5</v>
      </c>
      <c r="U7" s="507">
        <v>5</v>
      </c>
      <c r="V7" s="507">
        <v>5</v>
      </c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70</v>
      </c>
      <c r="AI7" s="435">
        <v>30</v>
      </c>
      <c r="AJ7" s="432">
        <f>AH7+AI7</f>
        <v>100</v>
      </c>
      <c r="AK7" s="507">
        <v>5</v>
      </c>
      <c r="AL7" s="507">
        <v>5</v>
      </c>
      <c r="AM7" s="507">
        <v>5</v>
      </c>
      <c r="AN7" s="507">
        <v>5</v>
      </c>
      <c r="AO7" s="507">
        <v>5</v>
      </c>
      <c r="AP7" s="507">
        <v>5</v>
      </c>
      <c r="AQ7" s="507">
        <v>5</v>
      </c>
      <c r="AR7" s="507">
        <v>5</v>
      </c>
      <c r="AS7" s="507">
        <v>5</v>
      </c>
      <c r="AT7" s="507">
        <v>5</v>
      </c>
      <c r="AU7" s="507">
        <v>5</v>
      </c>
      <c r="AV7" s="507">
        <v>5</v>
      </c>
      <c r="AW7" s="507">
        <v>5</v>
      </c>
      <c r="AX7" s="507">
        <v>5</v>
      </c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70</v>
      </c>
      <c r="BK7" s="436">
        <v>60</v>
      </c>
      <c r="BL7" s="434">
        <f ca="1">BO7*BK6</f>
        <v>24</v>
      </c>
      <c r="BM7" s="437">
        <v>100</v>
      </c>
      <c r="BN7" s="434">
        <f ca="1">BO7*BM6</f>
        <v>6</v>
      </c>
      <c r="BO7" s="436">
        <v>30</v>
      </c>
      <c r="BP7" s="433">
        <f>SUM(BJ7,BO7)</f>
        <v>100</v>
      </c>
      <c r="BQ7" s="421">
        <f>AJ7</f>
        <v>100</v>
      </c>
      <c r="BR7" s="421">
        <f>BP7</f>
        <v>100</v>
      </c>
      <c r="BS7" s="421">
        <f>BQ7+BR7</f>
        <v>200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>
        <v>3</v>
      </c>
      <c r="J8" s="155">
        <v>3</v>
      </c>
      <c r="K8" s="155">
        <v>3</v>
      </c>
      <c r="L8" s="155">
        <v>3</v>
      </c>
      <c r="M8" s="156">
        <v>3</v>
      </c>
      <c r="N8" s="188">
        <v>4</v>
      </c>
      <c r="O8" s="155">
        <v>4</v>
      </c>
      <c r="P8" s="155">
        <v>3</v>
      </c>
      <c r="Q8" s="155">
        <v>4</v>
      </c>
      <c r="R8" s="156">
        <v>3</v>
      </c>
      <c r="S8" s="188">
        <v>3</v>
      </c>
      <c r="T8" s="155">
        <v>3</v>
      </c>
      <c r="U8" s="155">
        <v>4</v>
      </c>
      <c r="V8" s="155">
        <v>4</v>
      </c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47</v>
      </c>
      <c r="AI8" s="189">
        <v>14</v>
      </c>
      <c r="AJ8" s="158">
        <f t="shared" ref="AJ8:AJ52" ca="1" si="1">IF(C8="","",SUMIF(AH8:AI8,"&lt;&gt;-1"))</f>
        <v>61</v>
      </c>
      <c r="AK8" s="189">
        <v>4</v>
      </c>
      <c r="AL8" s="190">
        <v>4</v>
      </c>
      <c r="AM8" s="190">
        <v>4</v>
      </c>
      <c r="AN8" s="190">
        <v>4</v>
      </c>
      <c r="AO8" s="191">
        <v>4</v>
      </c>
      <c r="AP8" s="189">
        <v>4</v>
      </c>
      <c r="AQ8" s="190">
        <v>3</v>
      </c>
      <c r="AR8" s="190">
        <v>4</v>
      </c>
      <c r="AS8" s="190">
        <v>3</v>
      </c>
      <c r="AT8" s="191">
        <v>4</v>
      </c>
      <c r="AU8" s="189">
        <v>3</v>
      </c>
      <c r="AV8" s="190">
        <v>4</v>
      </c>
      <c r="AW8" s="190">
        <v>3</v>
      </c>
      <c r="AX8" s="190">
        <v>3</v>
      </c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51</v>
      </c>
      <c r="BK8" s="189">
        <v>30</v>
      </c>
      <c r="BL8" s="438">
        <f t="shared" ref="BL8:BL52" ca="1" si="3">IF(C8="","",ROUND(BK8*BL$7/BK$7,0))</f>
        <v>12</v>
      </c>
      <c r="BM8" s="364">
        <v>49</v>
      </c>
      <c r="BN8" s="438">
        <f t="shared" ref="BN8:BN52" ca="1" si="4">IF(C8="","",ROUND(BM8*BN$7/BM$7,0))</f>
        <v>3</v>
      </c>
      <c r="BO8" s="159">
        <f t="shared" ref="BO8:BO52" ca="1" si="5">IF(C8="","",BL8+BN8)</f>
        <v>15</v>
      </c>
      <c r="BP8" s="158">
        <f ca="1">IF(C8="","",SUM(BJ8,BO8))</f>
        <v>66</v>
      </c>
      <c r="BQ8" s="193">
        <f ca="1">AJ8</f>
        <v>61</v>
      </c>
      <c r="BR8" s="194">
        <f ca="1">BP8</f>
        <v>66</v>
      </c>
      <c r="BS8" s="195">
        <f t="shared" ref="BS8:BS52" ca="1" si="6">IF(C8="","",BQ8+BR8)</f>
        <v>127</v>
      </c>
      <c r="BT8" s="196">
        <f t="shared" ref="BT8:BT52" ca="1" si="7">IF(C8="","",ROUND(BS8/BS$7*BT$7,0))</f>
        <v>64</v>
      </c>
      <c r="BU8" s="158">
        <f ca="1">IF(BT8="","",IF(BX8&lt;&gt;"","-",IF(BW8&lt;&gt;"",BW8,IF(COUNTIF(I8:BP8,"-1")&gt;0,"ร",VLOOKUP(BT8,หน้าหลัก!Q$5:U$13,4,TRUE)))))</f>
        <v>2</v>
      </c>
      <c r="BV8" s="197" t="str">
        <f ca="1">BU8&amp;ข้อมูลนักเรียน!G8</f>
        <v>2ชาย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>
        <v>3</v>
      </c>
      <c r="J9" s="123">
        <v>3</v>
      </c>
      <c r="K9" s="123">
        <v>3</v>
      </c>
      <c r="L9" s="123">
        <v>3</v>
      </c>
      <c r="M9" s="124">
        <v>3</v>
      </c>
      <c r="N9" s="122">
        <v>3</v>
      </c>
      <c r="O9" s="123">
        <v>4</v>
      </c>
      <c r="P9" s="123">
        <v>3</v>
      </c>
      <c r="Q9" s="123">
        <v>4</v>
      </c>
      <c r="R9" s="124">
        <v>3</v>
      </c>
      <c r="S9" s="122">
        <v>3</v>
      </c>
      <c r="T9" s="123">
        <v>3</v>
      </c>
      <c r="U9" s="123">
        <v>4</v>
      </c>
      <c r="V9" s="123">
        <v>4</v>
      </c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46</v>
      </c>
      <c r="AI9" s="202">
        <v>14</v>
      </c>
      <c r="AJ9" s="206">
        <f t="shared" ca="1" si="1"/>
        <v>60</v>
      </c>
      <c r="AK9" s="202">
        <v>4</v>
      </c>
      <c r="AL9" s="203">
        <v>4</v>
      </c>
      <c r="AM9" s="203">
        <v>4</v>
      </c>
      <c r="AN9" s="203">
        <v>4</v>
      </c>
      <c r="AO9" s="204">
        <v>4</v>
      </c>
      <c r="AP9" s="202">
        <v>4</v>
      </c>
      <c r="AQ9" s="203">
        <v>4</v>
      </c>
      <c r="AR9" s="203">
        <v>4</v>
      </c>
      <c r="AS9" s="203">
        <v>4</v>
      </c>
      <c r="AT9" s="204">
        <v>3</v>
      </c>
      <c r="AU9" s="202">
        <v>3</v>
      </c>
      <c r="AV9" s="203">
        <v>3</v>
      </c>
      <c r="AW9" s="203">
        <v>3</v>
      </c>
      <c r="AX9" s="203">
        <v>3</v>
      </c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51</v>
      </c>
      <c r="BK9" s="202">
        <v>28</v>
      </c>
      <c r="BL9" s="439">
        <f t="shared" ca="1" si="3"/>
        <v>11</v>
      </c>
      <c r="BM9" s="365">
        <v>41</v>
      </c>
      <c r="BN9" s="439">
        <f t="shared" ca="1" si="4"/>
        <v>2</v>
      </c>
      <c r="BO9" s="159">
        <f t="shared" ca="1" si="5"/>
        <v>13</v>
      </c>
      <c r="BP9" s="206">
        <f t="shared" ref="BP9:BP52" ca="1" si="8">IF(C9="","",SUM(BJ9,BO9))</f>
        <v>64</v>
      </c>
      <c r="BQ9" s="193">
        <f t="shared" ref="BQ9:BQ52" ca="1" si="9">AJ9</f>
        <v>60</v>
      </c>
      <c r="BR9" s="194">
        <f t="shared" ref="BR9:BR52" ca="1" si="10">BP9</f>
        <v>64</v>
      </c>
      <c r="BS9" s="195">
        <f t="shared" ca="1" si="6"/>
        <v>124</v>
      </c>
      <c r="BT9" s="196">
        <f t="shared" ca="1" si="7"/>
        <v>62</v>
      </c>
      <c r="BU9" s="206">
        <f ca="1">IF(BT9="","",IF(BX9&lt;&gt;"","-",IF(BW9&lt;&gt;"",BW9,IF(COUNTIF(I9:BP9,"-1")&gt;0,"ร",VLOOKUP(BT9,หน้าหลัก!Q$5:U$13,4,TRUE)))))</f>
        <v>2</v>
      </c>
      <c r="BV9" s="207" t="str">
        <f ca="1">BU9&amp;ข้อมูลนักเรียน!G9</f>
        <v>2ชาย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>
        <v>5</v>
      </c>
      <c r="J10" s="123">
        <v>5</v>
      </c>
      <c r="K10" s="123">
        <v>5</v>
      </c>
      <c r="L10" s="123">
        <v>4</v>
      </c>
      <c r="M10" s="124">
        <v>5</v>
      </c>
      <c r="N10" s="122">
        <v>4</v>
      </c>
      <c r="O10" s="123">
        <v>4</v>
      </c>
      <c r="P10" s="123">
        <v>4</v>
      </c>
      <c r="Q10" s="123">
        <v>4</v>
      </c>
      <c r="R10" s="124">
        <v>4</v>
      </c>
      <c r="S10" s="122">
        <v>4</v>
      </c>
      <c r="T10" s="123">
        <v>4</v>
      </c>
      <c r="U10" s="123">
        <v>4</v>
      </c>
      <c r="V10" s="123">
        <v>4</v>
      </c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60</v>
      </c>
      <c r="AI10" s="202">
        <v>23</v>
      </c>
      <c r="AJ10" s="206">
        <f t="shared" ca="1" si="1"/>
        <v>83</v>
      </c>
      <c r="AK10" s="202">
        <v>5</v>
      </c>
      <c r="AL10" s="203">
        <v>5</v>
      </c>
      <c r="AM10" s="203">
        <v>5</v>
      </c>
      <c r="AN10" s="203">
        <v>5</v>
      </c>
      <c r="AO10" s="204">
        <v>4</v>
      </c>
      <c r="AP10" s="202">
        <v>4</v>
      </c>
      <c r="AQ10" s="203">
        <v>4</v>
      </c>
      <c r="AR10" s="203">
        <v>4</v>
      </c>
      <c r="AS10" s="203">
        <v>4</v>
      </c>
      <c r="AT10" s="204">
        <v>4</v>
      </c>
      <c r="AU10" s="202">
        <v>4</v>
      </c>
      <c r="AV10" s="203">
        <v>4</v>
      </c>
      <c r="AW10" s="203">
        <v>4</v>
      </c>
      <c r="AX10" s="203">
        <v>4</v>
      </c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60</v>
      </c>
      <c r="BK10" s="202">
        <v>50</v>
      </c>
      <c r="BL10" s="439">
        <f t="shared" ca="1" si="3"/>
        <v>20</v>
      </c>
      <c r="BM10" s="365">
        <v>65</v>
      </c>
      <c r="BN10" s="439">
        <f t="shared" ca="1" si="4"/>
        <v>4</v>
      </c>
      <c r="BO10" s="159">
        <f t="shared" ca="1" si="5"/>
        <v>24</v>
      </c>
      <c r="BP10" s="206">
        <f t="shared" ca="1" si="8"/>
        <v>84</v>
      </c>
      <c r="BQ10" s="193">
        <f t="shared" ca="1" si="9"/>
        <v>83</v>
      </c>
      <c r="BR10" s="194">
        <f t="shared" ca="1" si="10"/>
        <v>84</v>
      </c>
      <c r="BS10" s="195">
        <f t="shared" ca="1" si="6"/>
        <v>167</v>
      </c>
      <c r="BT10" s="196">
        <f t="shared" ca="1" si="7"/>
        <v>84</v>
      </c>
      <c r="BU10" s="206">
        <f ca="1">IF(BT10="","",IF(BX10&lt;&gt;"","-",IF(BW10&lt;&gt;"",BW10,IF(COUNTIF(I10:BP10,"-1")&gt;0,"ร",VLOOKUP(BT10,หน้าหลัก!Q$5:U$13,4,TRUE)))))</f>
        <v>4</v>
      </c>
      <c r="BV10" s="207" t="str">
        <f ca="1">BU10&amp;ข้อมูลนักเรียน!G10</f>
        <v>4ชาย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>
        <v>4</v>
      </c>
      <c r="J11" s="123">
        <v>3</v>
      </c>
      <c r="K11" s="123">
        <v>3</v>
      </c>
      <c r="L11" s="123">
        <v>3</v>
      </c>
      <c r="M11" s="124">
        <v>3</v>
      </c>
      <c r="N11" s="122">
        <v>3</v>
      </c>
      <c r="O11" s="123">
        <v>3</v>
      </c>
      <c r="P11" s="123">
        <v>3</v>
      </c>
      <c r="Q11" s="123">
        <v>3</v>
      </c>
      <c r="R11" s="124">
        <v>3</v>
      </c>
      <c r="S11" s="122">
        <v>3</v>
      </c>
      <c r="T11" s="123">
        <v>3</v>
      </c>
      <c r="U11" s="123">
        <v>3</v>
      </c>
      <c r="V11" s="123">
        <v>3</v>
      </c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43</v>
      </c>
      <c r="AI11" s="202">
        <v>12</v>
      </c>
      <c r="AJ11" s="206">
        <f t="shared" ca="1" si="1"/>
        <v>55</v>
      </c>
      <c r="AK11" s="202">
        <v>3</v>
      </c>
      <c r="AL11" s="203">
        <v>3</v>
      </c>
      <c r="AM11" s="203">
        <v>3</v>
      </c>
      <c r="AN11" s="203">
        <v>3</v>
      </c>
      <c r="AO11" s="204">
        <v>3</v>
      </c>
      <c r="AP11" s="202">
        <v>3</v>
      </c>
      <c r="AQ11" s="203">
        <v>3</v>
      </c>
      <c r="AR11" s="203">
        <v>3</v>
      </c>
      <c r="AS11" s="203">
        <v>3</v>
      </c>
      <c r="AT11" s="204">
        <v>3</v>
      </c>
      <c r="AU11" s="202">
        <v>3</v>
      </c>
      <c r="AV11" s="203">
        <v>3</v>
      </c>
      <c r="AW11" s="203">
        <v>3</v>
      </c>
      <c r="AX11" s="203">
        <v>3</v>
      </c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42</v>
      </c>
      <c r="BK11" s="202">
        <v>28</v>
      </c>
      <c r="BL11" s="439">
        <f t="shared" ca="1" si="3"/>
        <v>11</v>
      </c>
      <c r="BM11" s="365">
        <v>43</v>
      </c>
      <c r="BN11" s="439">
        <f t="shared" ca="1" si="4"/>
        <v>3</v>
      </c>
      <c r="BO11" s="159">
        <f t="shared" ca="1" si="5"/>
        <v>14</v>
      </c>
      <c r="BP11" s="206">
        <f t="shared" ca="1" si="8"/>
        <v>56</v>
      </c>
      <c r="BQ11" s="193">
        <f t="shared" ca="1" si="9"/>
        <v>55</v>
      </c>
      <c r="BR11" s="194">
        <f t="shared" ca="1" si="10"/>
        <v>56</v>
      </c>
      <c r="BS11" s="195">
        <f t="shared" ca="1" si="6"/>
        <v>111</v>
      </c>
      <c r="BT11" s="196">
        <f t="shared" ca="1" si="7"/>
        <v>56</v>
      </c>
      <c r="BU11" s="206">
        <f ca="1">IF(BT11="","",IF(BX11&lt;&gt;"","-",IF(BW11&lt;&gt;"",BW11,IF(COUNTIF(I11:BP11,"-1")&gt;0,"ร",VLOOKUP(BT11,หน้าหลัก!Q$5:U$13,4,TRUE)))))</f>
        <v>1.5</v>
      </c>
      <c r="BV11" s="207" t="str">
        <f ca="1">BU11&amp;ข้อมูลนักเรียน!G11</f>
        <v>1.5ชาย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>
        <v>5</v>
      </c>
      <c r="J12" s="123">
        <v>5</v>
      </c>
      <c r="K12" s="123">
        <v>4</v>
      </c>
      <c r="L12" s="123">
        <v>4</v>
      </c>
      <c r="M12" s="124">
        <v>4</v>
      </c>
      <c r="N12" s="122">
        <v>4</v>
      </c>
      <c r="O12" s="123">
        <v>4</v>
      </c>
      <c r="P12" s="123">
        <v>4</v>
      </c>
      <c r="Q12" s="123">
        <v>3</v>
      </c>
      <c r="R12" s="124">
        <v>4</v>
      </c>
      <c r="S12" s="122">
        <v>4</v>
      </c>
      <c r="T12" s="123">
        <v>4</v>
      </c>
      <c r="U12" s="123">
        <v>4</v>
      </c>
      <c r="V12" s="123">
        <v>4</v>
      </c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57</v>
      </c>
      <c r="AI12" s="202">
        <v>19</v>
      </c>
      <c r="AJ12" s="206">
        <f t="shared" ca="1" si="1"/>
        <v>76</v>
      </c>
      <c r="AK12" s="202">
        <v>4</v>
      </c>
      <c r="AL12" s="203">
        <v>4</v>
      </c>
      <c r="AM12" s="203">
        <v>4</v>
      </c>
      <c r="AN12" s="203">
        <v>4</v>
      </c>
      <c r="AO12" s="204">
        <v>4</v>
      </c>
      <c r="AP12" s="202">
        <v>4</v>
      </c>
      <c r="AQ12" s="203">
        <v>4</v>
      </c>
      <c r="AR12" s="203">
        <v>4</v>
      </c>
      <c r="AS12" s="203">
        <v>4</v>
      </c>
      <c r="AT12" s="204">
        <v>4</v>
      </c>
      <c r="AU12" s="202">
        <v>4</v>
      </c>
      <c r="AV12" s="203">
        <v>4</v>
      </c>
      <c r="AW12" s="203">
        <v>4</v>
      </c>
      <c r="AX12" s="203">
        <v>4</v>
      </c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56</v>
      </c>
      <c r="BK12" s="202">
        <v>47</v>
      </c>
      <c r="BL12" s="439">
        <f t="shared" ca="1" si="3"/>
        <v>19</v>
      </c>
      <c r="BM12" s="365">
        <v>46</v>
      </c>
      <c r="BN12" s="439">
        <f t="shared" ca="1" si="4"/>
        <v>3</v>
      </c>
      <c r="BO12" s="159">
        <f t="shared" ca="1" si="5"/>
        <v>22</v>
      </c>
      <c r="BP12" s="206">
        <f t="shared" ca="1" si="8"/>
        <v>78</v>
      </c>
      <c r="BQ12" s="193">
        <f t="shared" ca="1" si="9"/>
        <v>76</v>
      </c>
      <c r="BR12" s="194">
        <f t="shared" ca="1" si="10"/>
        <v>78</v>
      </c>
      <c r="BS12" s="195">
        <f t="shared" ca="1" si="6"/>
        <v>154</v>
      </c>
      <c r="BT12" s="196">
        <f t="shared" ca="1" si="7"/>
        <v>77</v>
      </c>
      <c r="BU12" s="206">
        <f ca="1">IF(BT12="","",IF(BX12&lt;&gt;"","-",IF(BW12&lt;&gt;"",BW12,IF(COUNTIF(I12:BP12,"-1")&gt;0,"ร",VLOOKUP(BT12,หน้าหลัก!Q$5:U$13,4,TRUE)))))</f>
        <v>3.5</v>
      </c>
      <c r="BV12" s="207" t="str">
        <f ca="1">BU12&amp;ข้อมูลนักเรียน!G12</f>
        <v>3.5หญิง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>
        <v>5</v>
      </c>
      <c r="J13" s="123">
        <v>5</v>
      </c>
      <c r="K13" s="123">
        <v>4</v>
      </c>
      <c r="L13" s="123">
        <v>4</v>
      </c>
      <c r="M13" s="124">
        <v>4</v>
      </c>
      <c r="N13" s="122">
        <v>4</v>
      </c>
      <c r="O13" s="123">
        <v>4</v>
      </c>
      <c r="P13" s="123">
        <v>4</v>
      </c>
      <c r="Q13" s="123">
        <v>3</v>
      </c>
      <c r="R13" s="124">
        <v>3</v>
      </c>
      <c r="S13" s="122">
        <v>3</v>
      </c>
      <c r="T13" s="123">
        <v>4</v>
      </c>
      <c r="U13" s="123">
        <v>4</v>
      </c>
      <c r="V13" s="123">
        <v>4</v>
      </c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55</v>
      </c>
      <c r="AI13" s="202">
        <v>17</v>
      </c>
      <c r="AJ13" s="206">
        <f t="shared" ca="1" si="1"/>
        <v>72</v>
      </c>
      <c r="AK13" s="202">
        <v>4</v>
      </c>
      <c r="AL13" s="203">
        <v>4</v>
      </c>
      <c r="AM13" s="203">
        <v>4</v>
      </c>
      <c r="AN13" s="203">
        <v>4</v>
      </c>
      <c r="AO13" s="204">
        <v>4</v>
      </c>
      <c r="AP13" s="202">
        <v>4</v>
      </c>
      <c r="AQ13" s="203">
        <v>3</v>
      </c>
      <c r="AR13" s="203">
        <v>3</v>
      </c>
      <c r="AS13" s="203">
        <v>3</v>
      </c>
      <c r="AT13" s="204">
        <v>3</v>
      </c>
      <c r="AU13" s="202">
        <v>3</v>
      </c>
      <c r="AV13" s="203">
        <v>3</v>
      </c>
      <c r="AW13" s="203">
        <v>3</v>
      </c>
      <c r="AX13" s="203">
        <v>3</v>
      </c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48</v>
      </c>
      <c r="BK13" s="202">
        <v>30</v>
      </c>
      <c r="BL13" s="439">
        <f t="shared" ca="1" si="3"/>
        <v>12</v>
      </c>
      <c r="BM13" s="365">
        <v>38</v>
      </c>
      <c r="BN13" s="439">
        <f t="shared" ca="1" si="4"/>
        <v>2</v>
      </c>
      <c r="BO13" s="159">
        <f t="shared" ca="1" si="5"/>
        <v>14</v>
      </c>
      <c r="BP13" s="206">
        <f t="shared" ca="1" si="8"/>
        <v>62</v>
      </c>
      <c r="BQ13" s="193">
        <f t="shared" ca="1" si="9"/>
        <v>72</v>
      </c>
      <c r="BR13" s="194">
        <f t="shared" ca="1" si="10"/>
        <v>62</v>
      </c>
      <c r="BS13" s="195">
        <f t="shared" ca="1" si="6"/>
        <v>134</v>
      </c>
      <c r="BT13" s="196">
        <f t="shared" ca="1" si="7"/>
        <v>67</v>
      </c>
      <c r="BU13" s="206">
        <f ca="1">IF(BT13="","",IF(BX13&lt;&gt;"","-",IF(BW13&lt;&gt;"",BW13,IF(COUNTIF(I13:BP13,"-1")&gt;0,"ร",VLOOKUP(BT13,หน้าหลัก!Q$5:U$13,4,TRUE)))))</f>
        <v>2.5</v>
      </c>
      <c r="BV13" s="207" t="str">
        <f ca="1">BU13&amp;ข้อมูลนักเรียน!G13</f>
        <v>2.5หญิง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>
        <v>5</v>
      </c>
      <c r="J14" s="123">
        <v>5</v>
      </c>
      <c r="K14" s="123">
        <v>4</v>
      </c>
      <c r="L14" s="123">
        <v>4</v>
      </c>
      <c r="M14" s="124">
        <v>4</v>
      </c>
      <c r="N14" s="122">
        <v>4</v>
      </c>
      <c r="O14" s="123">
        <v>4</v>
      </c>
      <c r="P14" s="123">
        <v>4</v>
      </c>
      <c r="Q14" s="123">
        <v>4</v>
      </c>
      <c r="R14" s="124">
        <v>4</v>
      </c>
      <c r="S14" s="122">
        <v>4</v>
      </c>
      <c r="T14" s="123">
        <v>4</v>
      </c>
      <c r="U14" s="123">
        <v>4</v>
      </c>
      <c r="V14" s="123">
        <v>4</v>
      </c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58</v>
      </c>
      <c r="AI14" s="202">
        <v>20</v>
      </c>
      <c r="AJ14" s="206">
        <f t="shared" ca="1" si="1"/>
        <v>78</v>
      </c>
      <c r="AK14" s="202">
        <v>4</v>
      </c>
      <c r="AL14" s="203">
        <v>4</v>
      </c>
      <c r="AM14" s="203">
        <v>4</v>
      </c>
      <c r="AN14" s="203">
        <v>4</v>
      </c>
      <c r="AO14" s="204">
        <v>4</v>
      </c>
      <c r="AP14" s="202">
        <v>4</v>
      </c>
      <c r="AQ14" s="203">
        <v>4</v>
      </c>
      <c r="AR14" s="203">
        <v>4</v>
      </c>
      <c r="AS14" s="203">
        <v>4</v>
      </c>
      <c r="AT14" s="204">
        <v>4</v>
      </c>
      <c r="AU14" s="202">
        <v>4</v>
      </c>
      <c r="AV14" s="203">
        <v>4</v>
      </c>
      <c r="AW14" s="203">
        <v>4</v>
      </c>
      <c r="AX14" s="203">
        <v>4</v>
      </c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56</v>
      </c>
      <c r="BK14" s="202">
        <v>48</v>
      </c>
      <c r="BL14" s="439">
        <f t="shared" ca="1" si="3"/>
        <v>19</v>
      </c>
      <c r="BM14" s="365">
        <v>48</v>
      </c>
      <c r="BN14" s="439">
        <f t="shared" ca="1" si="4"/>
        <v>3</v>
      </c>
      <c r="BO14" s="159">
        <f t="shared" ca="1" si="5"/>
        <v>22</v>
      </c>
      <c r="BP14" s="206">
        <f t="shared" ca="1" si="8"/>
        <v>78</v>
      </c>
      <c r="BQ14" s="193">
        <f t="shared" ca="1" si="9"/>
        <v>78</v>
      </c>
      <c r="BR14" s="194">
        <f t="shared" ca="1" si="10"/>
        <v>78</v>
      </c>
      <c r="BS14" s="195">
        <f t="shared" ca="1" si="6"/>
        <v>156</v>
      </c>
      <c r="BT14" s="196">
        <f t="shared" ca="1" si="7"/>
        <v>78</v>
      </c>
      <c r="BU14" s="206">
        <f ca="1">IF(BT14="","",IF(BX14&lt;&gt;"","-",IF(BW14&lt;&gt;"",BW14,IF(COUNTIF(I14:BP14,"-1")&gt;0,"ร",VLOOKUP(BT14,หน้าหลัก!Q$5:U$13,4,TRUE)))))</f>
        <v>3.5</v>
      </c>
      <c r="BV14" s="207" t="str">
        <f ca="1">BU14&amp;ข้อมูลนักเรียน!G14</f>
        <v>3.5หญิง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>
        <v>5</v>
      </c>
      <c r="J15" s="123">
        <v>5</v>
      </c>
      <c r="K15" s="123">
        <v>4</v>
      </c>
      <c r="L15" s="123">
        <v>4</v>
      </c>
      <c r="M15" s="124">
        <v>4</v>
      </c>
      <c r="N15" s="122">
        <v>5</v>
      </c>
      <c r="O15" s="123">
        <v>4</v>
      </c>
      <c r="P15" s="123">
        <v>4</v>
      </c>
      <c r="Q15" s="123">
        <v>4</v>
      </c>
      <c r="R15" s="124">
        <v>4</v>
      </c>
      <c r="S15" s="122">
        <v>4</v>
      </c>
      <c r="T15" s="123">
        <v>4</v>
      </c>
      <c r="U15" s="123">
        <v>4</v>
      </c>
      <c r="V15" s="123">
        <v>4</v>
      </c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59</v>
      </c>
      <c r="AI15" s="202">
        <v>21</v>
      </c>
      <c r="AJ15" s="206">
        <f t="shared" ca="1" si="1"/>
        <v>80</v>
      </c>
      <c r="AK15" s="202">
        <v>4</v>
      </c>
      <c r="AL15" s="203">
        <v>4</v>
      </c>
      <c r="AM15" s="203">
        <v>4</v>
      </c>
      <c r="AN15" s="203">
        <v>4</v>
      </c>
      <c r="AO15" s="204">
        <v>4</v>
      </c>
      <c r="AP15" s="202">
        <v>4</v>
      </c>
      <c r="AQ15" s="203">
        <v>4</v>
      </c>
      <c r="AR15" s="203">
        <v>4</v>
      </c>
      <c r="AS15" s="203">
        <v>4</v>
      </c>
      <c r="AT15" s="204">
        <v>4</v>
      </c>
      <c r="AU15" s="202">
        <v>4</v>
      </c>
      <c r="AV15" s="203">
        <v>4</v>
      </c>
      <c r="AW15" s="203">
        <v>4</v>
      </c>
      <c r="AX15" s="203">
        <v>4</v>
      </c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56</v>
      </c>
      <c r="BK15" s="202">
        <v>48</v>
      </c>
      <c r="BL15" s="439">
        <f t="shared" ca="1" si="3"/>
        <v>19</v>
      </c>
      <c r="BM15" s="365">
        <v>45</v>
      </c>
      <c r="BN15" s="439">
        <f t="shared" ca="1" si="4"/>
        <v>3</v>
      </c>
      <c r="BO15" s="159">
        <f t="shared" ca="1" si="5"/>
        <v>22</v>
      </c>
      <c r="BP15" s="206">
        <f t="shared" ca="1" si="8"/>
        <v>78</v>
      </c>
      <c r="BQ15" s="193">
        <f t="shared" ca="1" si="9"/>
        <v>80</v>
      </c>
      <c r="BR15" s="194">
        <f t="shared" ca="1" si="10"/>
        <v>78</v>
      </c>
      <c r="BS15" s="195">
        <f t="shared" ca="1" si="6"/>
        <v>158</v>
      </c>
      <c r="BT15" s="196">
        <f t="shared" ca="1" si="7"/>
        <v>79</v>
      </c>
      <c r="BU15" s="206">
        <f ca="1">IF(BT15="","",IF(BX15&lt;&gt;"","-",IF(BW15&lt;&gt;"",BW15,IF(COUNTIF(I15:BP15,"-1")&gt;0,"ร",VLOOKUP(BT15,หน้าหลัก!Q$5:U$13,4,TRUE)))))</f>
        <v>3.5</v>
      </c>
      <c r="BV15" s="207" t="str">
        <f ca="1">BU15&amp;ข้อมูลนักเรียน!G15</f>
        <v>3.5หญิง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>
        <v>5</v>
      </c>
      <c r="J16" s="123">
        <v>5</v>
      </c>
      <c r="K16" s="123">
        <v>4</v>
      </c>
      <c r="L16" s="123">
        <v>4</v>
      </c>
      <c r="M16" s="124">
        <v>4</v>
      </c>
      <c r="N16" s="122">
        <v>5</v>
      </c>
      <c r="O16" s="123">
        <v>4</v>
      </c>
      <c r="P16" s="123">
        <v>4</v>
      </c>
      <c r="Q16" s="123">
        <v>4</v>
      </c>
      <c r="R16" s="124">
        <v>4</v>
      </c>
      <c r="S16" s="122">
        <v>4</v>
      </c>
      <c r="T16" s="123">
        <v>4</v>
      </c>
      <c r="U16" s="123">
        <v>4</v>
      </c>
      <c r="V16" s="123">
        <v>4</v>
      </c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59</v>
      </c>
      <c r="AI16" s="202">
        <v>22</v>
      </c>
      <c r="AJ16" s="206">
        <f t="shared" ca="1" si="1"/>
        <v>81</v>
      </c>
      <c r="AK16" s="202">
        <v>4</v>
      </c>
      <c r="AL16" s="203">
        <v>4</v>
      </c>
      <c r="AM16" s="203">
        <v>4</v>
      </c>
      <c r="AN16" s="203">
        <v>4</v>
      </c>
      <c r="AO16" s="204">
        <v>4</v>
      </c>
      <c r="AP16" s="202">
        <v>4</v>
      </c>
      <c r="AQ16" s="203">
        <v>4</v>
      </c>
      <c r="AR16" s="203">
        <v>4</v>
      </c>
      <c r="AS16" s="203">
        <v>4</v>
      </c>
      <c r="AT16" s="204">
        <v>4</v>
      </c>
      <c r="AU16" s="202">
        <v>4</v>
      </c>
      <c r="AV16" s="203">
        <v>4</v>
      </c>
      <c r="AW16" s="203">
        <v>4</v>
      </c>
      <c r="AX16" s="203">
        <v>4</v>
      </c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56</v>
      </c>
      <c r="BK16" s="202">
        <v>46</v>
      </c>
      <c r="BL16" s="439">
        <f t="shared" ca="1" si="3"/>
        <v>18</v>
      </c>
      <c r="BM16" s="365">
        <v>45</v>
      </c>
      <c r="BN16" s="439">
        <f t="shared" ca="1" si="4"/>
        <v>3</v>
      </c>
      <c r="BO16" s="159">
        <f t="shared" ca="1" si="5"/>
        <v>21</v>
      </c>
      <c r="BP16" s="206">
        <f t="shared" ca="1" si="8"/>
        <v>77</v>
      </c>
      <c r="BQ16" s="193">
        <f t="shared" ca="1" si="9"/>
        <v>81</v>
      </c>
      <c r="BR16" s="194">
        <f t="shared" ca="1" si="10"/>
        <v>77</v>
      </c>
      <c r="BS16" s="195">
        <f t="shared" ca="1" si="6"/>
        <v>158</v>
      </c>
      <c r="BT16" s="196">
        <f t="shared" ca="1" si="7"/>
        <v>79</v>
      </c>
      <c r="BU16" s="206">
        <f ca="1">IF(BT16="","",IF(BX16&lt;&gt;"","-",IF(BW16&lt;&gt;"",BW16,IF(COUNTIF(I16:BP16,"-1")&gt;0,"ร",VLOOKUP(BT16,หน้าหลัก!Q$5:U$13,4,TRUE)))))</f>
        <v>3.5</v>
      </c>
      <c r="BV16" s="207" t="str">
        <f ca="1">BU16&amp;ข้อมูลนักเรียน!G16</f>
        <v>3.5หญิง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>
        <v>5</v>
      </c>
      <c r="J17" s="123">
        <v>5</v>
      </c>
      <c r="K17" s="123">
        <v>4</v>
      </c>
      <c r="L17" s="123">
        <v>4</v>
      </c>
      <c r="M17" s="124">
        <v>4</v>
      </c>
      <c r="N17" s="122">
        <v>5</v>
      </c>
      <c r="O17" s="123">
        <v>5</v>
      </c>
      <c r="P17" s="123">
        <v>5</v>
      </c>
      <c r="Q17" s="123">
        <v>4</v>
      </c>
      <c r="R17" s="124">
        <v>5</v>
      </c>
      <c r="S17" s="122">
        <v>4</v>
      </c>
      <c r="T17" s="123">
        <v>4</v>
      </c>
      <c r="U17" s="123">
        <v>4</v>
      </c>
      <c r="V17" s="123">
        <v>4</v>
      </c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62</v>
      </c>
      <c r="AI17" s="202">
        <v>24</v>
      </c>
      <c r="AJ17" s="206">
        <f t="shared" ca="1" si="1"/>
        <v>86</v>
      </c>
      <c r="AK17" s="202">
        <v>5</v>
      </c>
      <c r="AL17" s="203">
        <v>4</v>
      </c>
      <c r="AM17" s="203">
        <v>4</v>
      </c>
      <c r="AN17" s="203">
        <v>5</v>
      </c>
      <c r="AO17" s="204">
        <v>4</v>
      </c>
      <c r="AP17" s="202">
        <v>4</v>
      </c>
      <c r="AQ17" s="203">
        <v>5</v>
      </c>
      <c r="AR17" s="203">
        <v>4</v>
      </c>
      <c r="AS17" s="203">
        <v>4</v>
      </c>
      <c r="AT17" s="204">
        <v>4</v>
      </c>
      <c r="AU17" s="202">
        <v>4</v>
      </c>
      <c r="AV17" s="203">
        <v>4</v>
      </c>
      <c r="AW17" s="203">
        <v>5</v>
      </c>
      <c r="AX17" s="203">
        <v>4</v>
      </c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60</v>
      </c>
      <c r="BK17" s="202">
        <v>50</v>
      </c>
      <c r="BL17" s="439">
        <f t="shared" ca="1" si="3"/>
        <v>20</v>
      </c>
      <c r="BM17" s="365">
        <v>61</v>
      </c>
      <c r="BN17" s="439">
        <f t="shared" ca="1" si="4"/>
        <v>4</v>
      </c>
      <c r="BO17" s="159">
        <f t="shared" ca="1" si="5"/>
        <v>24</v>
      </c>
      <c r="BP17" s="206">
        <f t="shared" ca="1" si="8"/>
        <v>84</v>
      </c>
      <c r="BQ17" s="193">
        <f t="shared" ca="1" si="9"/>
        <v>86</v>
      </c>
      <c r="BR17" s="194">
        <f t="shared" ca="1" si="10"/>
        <v>84</v>
      </c>
      <c r="BS17" s="195">
        <f t="shared" ca="1" si="6"/>
        <v>170</v>
      </c>
      <c r="BT17" s="196">
        <f t="shared" ca="1" si="7"/>
        <v>85</v>
      </c>
      <c r="BU17" s="206">
        <f ca="1">IF(BT17="","",IF(BX17&lt;&gt;"","-",IF(BW17&lt;&gt;"",BW17,IF(COUNTIF(I17:BP17,"-1")&gt;0,"ร",VLOOKUP(BT17,หน้าหลัก!Q$5:U$13,4,TRUE)))))</f>
        <v>4</v>
      </c>
      <c r="BV17" s="207" t="str">
        <f ca="1">BU17&amp;ข้อมูลนักเรียน!G17</f>
        <v>4หญิง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>
        <v>5</v>
      </c>
      <c r="J18" s="123">
        <v>5</v>
      </c>
      <c r="K18" s="123">
        <v>4</v>
      </c>
      <c r="L18" s="123">
        <v>4</v>
      </c>
      <c r="M18" s="124">
        <v>4</v>
      </c>
      <c r="N18" s="122">
        <v>3</v>
      </c>
      <c r="O18" s="123">
        <v>3</v>
      </c>
      <c r="P18" s="123">
        <v>3</v>
      </c>
      <c r="Q18" s="123">
        <v>3</v>
      </c>
      <c r="R18" s="124">
        <v>4</v>
      </c>
      <c r="S18" s="122">
        <v>4</v>
      </c>
      <c r="T18" s="123">
        <v>4</v>
      </c>
      <c r="U18" s="123">
        <v>4</v>
      </c>
      <c r="V18" s="123">
        <v>4</v>
      </c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54</v>
      </c>
      <c r="AI18" s="202">
        <v>17</v>
      </c>
      <c r="AJ18" s="206">
        <f t="shared" ca="1" si="1"/>
        <v>71</v>
      </c>
      <c r="AK18" s="202">
        <v>5</v>
      </c>
      <c r="AL18" s="203">
        <v>4</v>
      </c>
      <c r="AM18" s="203">
        <v>4</v>
      </c>
      <c r="AN18" s="203">
        <v>4</v>
      </c>
      <c r="AO18" s="204">
        <v>4</v>
      </c>
      <c r="AP18" s="202">
        <v>4</v>
      </c>
      <c r="AQ18" s="203">
        <v>4</v>
      </c>
      <c r="AR18" s="203">
        <v>4</v>
      </c>
      <c r="AS18" s="203">
        <v>4</v>
      </c>
      <c r="AT18" s="204">
        <v>4</v>
      </c>
      <c r="AU18" s="202">
        <v>4</v>
      </c>
      <c r="AV18" s="203">
        <v>4</v>
      </c>
      <c r="AW18" s="203">
        <v>5</v>
      </c>
      <c r="AX18" s="203">
        <v>5</v>
      </c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59</v>
      </c>
      <c r="BK18" s="202">
        <v>45</v>
      </c>
      <c r="BL18" s="439">
        <f t="shared" ca="1" si="3"/>
        <v>18</v>
      </c>
      <c r="BM18" s="365">
        <v>62</v>
      </c>
      <c r="BN18" s="439">
        <f t="shared" ca="1" si="4"/>
        <v>4</v>
      </c>
      <c r="BO18" s="159">
        <f t="shared" ca="1" si="5"/>
        <v>22</v>
      </c>
      <c r="BP18" s="206">
        <f t="shared" ca="1" si="8"/>
        <v>81</v>
      </c>
      <c r="BQ18" s="193">
        <f t="shared" ca="1" si="9"/>
        <v>71</v>
      </c>
      <c r="BR18" s="194">
        <f t="shared" ca="1" si="10"/>
        <v>81</v>
      </c>
      <c r="BS18" s="195">
        <f t="shared" ca="1" si="6"/>
        <v>152</v>
      </c>
      <c r="BT18" s="196">
        <f t="shared" ca="1" si="7"/>
        <v>76</v>
      </c>
      <c r="BU18" s="206">
        <f ca="1">IF(BT18="","",IF(BX18&lt;&gt;"","-",IF(BW18&lt;&gt;"",BW18,IF(COUNTIF(I18:BP18,"-1")&gt;0,"ร",VLOOKUP(BT18,หน้าหลัก!Q$5:U$13,4,TRUE)))))</f>
        <v>3.5</v>
      </c>
      <c r="BV18" s="207" t="str">
        <f ca="1">BU18&amp;ข้อมูลนักเรียน!G18</f>
        <v>3.5หญิง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sheetProtection password="CC3D" sheet="1" objects="1" scenarios="1"/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1268" priority="89" operator="notEqual">
      <formula>""""""</formula>
    </cfRule>
  </conditionalFormatting>
  <conditionalFormatting sqref="I19:I52">
    <cfRule type="cellIs" dxfId="1267" priority="88" operator="lessThan">
      <formula>$I$7/2</formula>
    </cfRule>
  </conditionalFormatting>
  <conditionalFormatting sqref="J19:J52">
    <cfRule type="cellIs" dxfId="1266" priority="87" operator="lessThan">
      <formula>$J$7/2</formula>
    </cfRule>
  </conditionalFormatting>
  <conditionalFormatting sqref="K19:K52">
    <cfRule type="cellIs" dxfId="1265" priority="86" operator="lessThan">
      <formula>$K$7/2</formula>
    </cfRule>
  </conditionalFormatting>
  <conditionalFormatting sqref="L19:L52">
    <cfRule type="cellIs" dxfId="1264" priority="85" operator="lessThan">
      <formula>$L$7/2</formula>
    </cfRule>
  </conditionalFormatting>
  <conditionalFormatting sqref="M19:M52">
    <cfRule type="cellIs" dxfId="1263" priority="84" operator="lessThan">
      <formula>$M$7/2</formula>
    </cfRule>
  </conditionalFormatting>
  <conditionalFormatting sqref="N19:N52">
    <cfRule type="cellIs" dxfId="1262" priority="83" operator="lessThan">
      <formula>$N$7/2</formula>
    </cfRule>
  </conditionalFormatting>
  <conditionalFormatting sqref="O19:O52">
    <cfRule type="cellIs" dxfId="1261" priority="82" operator="lessThan">
      <formula>$O$7/2</formula>
    </cfRule>
  </conditionalFormatting>
  <conditionalFormatting sqref="P19:P52">
    <cfRule type="cellIs" dxfId="1260" priority="81" operator="lessThan">
      <formula>$P$7/2</formula>
    </cfRule>
  </conditionalFormatting>
  <conditionalFormatting sqref="Q19:Q52">
    <cfRule type="cellIs" dxfId="1259" priority="80" operator="lessThan">
      <formula>$Q$7/2</formula>
    </cfRule>
  </conditionalFormatting>
  <conditionalFormatting sqref="R19:R52">
    <cfRule type="cellIs" dxfId="1258" priority="79" operator="lessThan">
      <formula>$R$7/2</formula>
    </cfRule>
  </conditionalFormatting>
  <conditionalFormatting sqref="S19:S52">
    <cfRule type="cellIs" dxfId="1257" priority="78" operator="lessThan">
      <formula>$S$7/2</formula>
    </cfRule>
  </conditionalFormatting>
  <conditionalFormatting sqref="T19:T52">
    <cfRule type="cellIs" dxfId="1256" priority="77" operator="lessThan">
      <formula>$T$7/2</formula>
    </cfRule>
  </conditionalFormatting>
  <conditionalFormatting sqref="U19:U52">
    <cfRule type="cellIs" dxfId="1255" priority="76" operator="lessThan">
      <formula>$U$7/2</formula>
    </cfRule>
  </conditionalFormatting>
  <conditionalFormatting sqref="V19:V52">
    <cfRule type="cellIs" dxfId="1254" priority="75" operator="lessThan">
      <formula>$V$7/2</formula>
    </cfRule>
  </conditionalFormatting>
  <conditionalFormatting sqref="W8:W52">
    <cfRule type="cellIs" dxfId="1253" priority="74" operator="lessThan">
      <formula>$W$7/2</formula>
    </cfRule>
  </conditionalFormatting>
  <conditionalFormatting sqref="X8:X52">
    <cfRule type="cellIs" dxfId="1252" priority="73" operator="lessThan">
      <formula>$X$7/2</formula>
    </cfRule>
  </conditionalFormatting>
  <conditionalFormatting sqref="Y8:Y52">
    <cfRule type="cellIs" dxfId="1251" priority="72" operator="lessThan">
      <formula>$Y$7/2</formula>
    </cfRule>
  </conditionalFormatting>
  <conditionalFormatting sqref="Z8:Z52">
    <cfRule type="cellIs" dxfId="1250" priority="71" operator="lessThan">
      <formula>$Z$7/2</formula>
    </cfRule>
  </conditionalFormatting>
  <conditionalFormatting sqref="AA8:AA52">
    <cfRule type="cellIs" dxfId="1249" priority="70" operator="lessThan">
      <formula>$AA$7/2</formula>
    </cfRule>
  </conditionalFormatting>
  <conditionalFormatting sqref="AB8:AB52">
    <cfRule type="cellIs" dxfId="1248" priority="69" operator="lessThan">
      <formula>$AB$7/2</formula>
    </cfRule>
  </conditionalFormatting>
  <conditionalFormatting sqref="AC8:AC52">
    <cfRule type="cellIs" dxfId="1247" priority="68" operator="lessThan">
      <formula>$AC$7/2</formula>
    </cfRule>
  </conditionalFormatting>
  <conditionalFormatting sqref="AD8:AD52">
    <cfRule type="cellIs" dxfId="1246" priority="67" operator="lessThan">
      <formula>$AD$7/2</formula>
    </cfRule>
  </conditionalFormatting>
  <conditionalFormatting sqref="AE8:AE52">
    <cfRule type="cellIs" dxfId="1245" priority="66" operator="lessThan">
      <formula>$AE$7/2</formula>
    </cfRule>
  </conditionalFormatting>
  <conditionalFormatting sqref="AF8:AF52">
    <cfRule type="cellIs" dxfId="1244" priority="65" operator="lessThan">
      <formula>$AF$7/2</formula>
    </cfRule>
  </conditionalFormatting>
  <conditionalFormatting sqref="AG8:AG52">
    <cfRule type="cellIs" dxfId="1243" priority="64" operator="lessThan">
      <formula>$AG$7/2</formula>
    </cfRule>
  </conditionalFormatting>
  <conditionalFormatting sqref="AH8:AH52">
    <cfRule type="cellIs" dxfId="1242" priority="63" operator="lessThan">
      <formula>$AH$7/2</formula>
    </cfRule>
  </conditionalFormatting>
  <conditionalFormatting sqref="AI8:AI52">
    <cfRule type="cellIs" dxfId="1241" priority="62" operator="lessThan">
      <formula>$AI$7/2</formula>
    </cfRule>
  </conditionalFormatting>
  <conditionalFormatting sqref="AJ8:AJ52">
    <cfRule type="cellIs" dxfId="1240" priority="61" operator="lessThan">
      <formula>$AJ$7/2</formula>
    </cfRule>
  </conditionalFormatting>
  <conditionalFormatting sqref="AK19:AK52">
    <cfRule type="cellIs" dxfId="1239" priority="60" operator="lessThan">
      <formula>$AK$7/2</formula>
    </cfRule>
  </conditionalFormatting>
  <conditionalFormatting sqref="AL19:AL52">
    <cfRule type="cellIs" dxfId="1238" priority="59" operator="lessThan">
      <formula>$AL$7/2</formula>
    </cfRule>
  </conditionalFormatting>
  <conditionalFormatting sqref="AM19:AM52">
    <cfRule type="cellIs" dxfId="1237" priority="58" operator="lessThan">
      <formula>$AM$7/2</formula>
    </cfRule>
  </conditionalFormatting>
  <conditionalFormatting sqref="AN19:AN52">
    <cfRule type="cellIs" dxfId="1236" priority="57" operator="lessThan">
      <formula>$AN$7/2</formula>
    </cfRule>
  </conditionalFormatting>
  <conditionalFormatting sqref="AO19:AO52">
    <cfRule type="cellIs" dxfId="1235" priority="56" operator="lessThan">
      <formula>$AO$7/2</formula>
    </cfRule>
  </conditionalFormatting>
  <conditionalFormatting sqref="AP19:AP52">
    <cfRule type="cellIs" dxfId="1234" priority="55" operator="lessThan">
      <formula>$AP$7/2</formula>
    </cfRule>
  </conditionalFormatting>
  <conditionalFormatting sqref="AQ19:AQ52">
    <cfRule type="cellIs" dxfId="1233" priority="54" operator="lessThan">
      <formula>$AQ$7/2</formula>
    </cfRule>
  </conditionalFormatting>
  <conditionalFormatting sqref="AR19:AR52">
    <cfRule type="cellIs" dxfId="1232" priority="53" operator="lessThan">
      <formula>$AR$7/2</formula>
    </cfRule>
  </conditionalFormatting>
  <conditionalFormatting sqref="AS19:AS52">
    <cfRule type="cellIs" dxfId="1231" priority="52" operator="lessThan">
      <formula>$AS$7/2</formula>
    </cfRule>
  </conditionalFormatting>
  <conditionalFormatting sqref="AT19:AT52">
    <cfRule type="cellIs" dxfId="1230" priority="51" operator="lessThan">
      <formula>$AT$7/2</formula>
    </cfRule>
  </conditionalFormatting>
  <conditionalFormatting sqref="AU19:AU52">
    <cfRule type="cellIs" dxfId="1229" priority="50" operator="lessThan">
      <formula>$AU$7/2</formula>
    </cfRule>
  </conditionalFormatting>
  <conditionalFormatting sqref="AV19:AV52">
    <cfRule type="cellIs" dxfId="1228" priority="49" operator="lessThan">
      <formula>$AV$7/2</formula>
    </cfRule>
  </conditionalFormatting>
  <conditionalFormatting sqref="AW19:AW52">
    <cfRule type="cellIs" dxfId="1227" priority="48" operator="lessThan">
      <formula>$AW$7/2</formula>
    </cfRule>
  </conditionalFormatting>
  <conditionalFormatting sqref="AX19:AX52">
    <cfRule type="cellIs" dxfId="1226" priority="47" operator="lessThan">
      <formula>$AX$7/2</formula>
    </cfRule>
  </conditionalFormatting>
  <conditionalFormatting sqref="AY8:AY52">
    <cfRule type="cellIs" dxfId="1225" priority="46" operator="lessThan">
      <formula>$AY$7/2</formula>
    </cfRule>
  </conditionalFormatting>
  <conditionalFormatting sqref="AZ8:AZ52">
    <cfRule type="cellIs" dxfId="1224" priority="45" operator="lessThan">
      <formula>$AZ$7/2</formula>
    </cfRule>
  </conditionalFormatting>
  <conditionalFormatting sqref="BA8:BA52">
    <cfRule type="cellIs" dxfId="1223" priority="44" operator="lessThan">
      <formula>$BA$7/2</formula>
    </cfRule>
  </conditionalFormatting>
  <conditionalFormatting sqref="BB8:BB52">
    <cfRule type="cellIs" dxfId="1222" priority="43" operator="lessThan">
      <formula>$BB$7/2</formula>
    </cfRule>
  </conditionalFormatting>
  <conditionalFormatting sqref="BC8:BC52">
    <cfRule type="cellIs" dxfId="1221" priority="42" operator="lessThan">
      <formula>$BC$7/2</formula>
    </cfRule>
  </conditionalFormatting>
  <conditionalFormatting sqref="BD8:BD52">
    <cfRule type="cellIs" dxfId="1220" priority="41" operator="lessThan">
      <formula>$BD$7/2</formula>
    </cfRule>
  </conditionalFormatting>
  <conditionalFormatting sqref="BE8:BE52">
    <cfRule type="cellIs" dxfId="1219" priority="40" operator="lessThan">
      <formula>$BE$7/2</formula>
    </cfRule>
  </conditionalFormatting>
  <conditionalFormatting sqref="BF8:BF52">
    <cfRule type="cellIs" dxfId="1218" priority="39" operator="lessThan">
      <formula>$BF$7/2</formula>
    </cfRule>
  </conditionalFormatting>
  <conditionalFormatting sqref="BG8:BG52">
    <cfRule type="cellIs" dxfId="1217" priority="38" operator="lessThan">
      <formula>$BG$7/2</formula>
    </cfRule>
  </conditionalFormatting>
  <conditionalFormatting sqref="BH8:BH52">
    <cfRule type="cellIs" dxfId="1216" priority="37" operator="lessThan">
      <formula>$BH$7/2</formula>
    </cfRule>
  </conditionalFormatting>
  <conditionalFormatting sqref="BI8:BI52">
    <cfRule type="cellIs" dxfId="1215" priority="36" operator="lessThan">
      <formula>$BI$7/2</formula>
    </cfRule>
  </conditionalFormatting>
  <conditionalFormatting sqref="BJ8:BJ52">
    <cfRule type="cellIs" dxfId="1214" priority="35" operator="lessThan">
      <formula>$BJ$7/2</formula>
    </cfRule>
  </conditionalFormatting>
  <conditionalFormatting sqref="BK8:BK52">
    <cfRule type="cellIs" dxfId="1213" priority="34" operator="lessThan">
      <formula>$BK$7/2</formula>
    </cfRule>
  </conditionalFormatting>
  <conditionalFormatting sqref="BL8:BL52">
    <cfRule type="cellIs" dxfId="1212" priority="33" operator="lessThan">
      <formula>$BL$7/2</formula>
    </cfRule>
  </conditionalFormatting>
  <conditionalFormatting sqref="BM8:BM52">
    <cfRule type="cellIs" dxfId="1211" priority="32" operator="lessThan">
      <formula>$BM$7/2</formula>
    </cfRule>
  </conditionalFormatting>
  <conditionalFormatting sqref="BN8:BN52">
    <cfRule type="cellIs" dxfId="1210" priority="31" operator="lessThan">
      <formula>$BN$7/2</formula>
    </cfRule>
  </conditionalFormatting>
  <conditionalFormatting sqref="BO8:BO52">
    <cfRule type="cellIs" dxfId="1209" priority="30" operator="lessThan">
      <formula>$BO$7/2</formula>
    </cfRule>
  </conditionalFormatting>
  <conditionalFormatting sqref="BP8:BP52">
    <cfRule type="cellIs" dxfId="1208" priority="29" operator="lessThan">
      <formula>$BP$7/2</formula>
    </cfRule>
  </conditionalFormatting>
  <conditionalFormatting sqref="I8:I18">
    <cfRule type="cellIs" dxfId="1207" priority="28" operator="lessThan">
      <formula>$I$7/2</formula>
    </cfRule>
  </conditionalFormatting>
  <conditionalFormatting sqref="J8:J18">
    <cfRule type="cellIs" dxfId="1206" priority="27" operator="lessThan">
      <formula>$J$7/2</formula>
    </cfRule>
  </conditionalFormatting>
  <conditionalFormatting sqref="K8:K18">
    <cfRule type="cellIs" dxfId="1205" priority="26" operator="lessThan">
      <formula>$K$7/2</formula>
    </cfRule>
  </conditionalFormatting>
  <conditionalFormatting sqref="L8:L18">
    <cfRule type="cellIs" dxfId="1204" priority="25" operator="lessThan">
      <formula>$L$7/2</formula>
    </cfRule>
  </conditionalFormatting>
  <conditionalFormatting sqref="M8:M18">
    <cfRule type="cellIs" dxfId="1203" priority="24" operator="lessThan">
      <formula>$M$7/2</formula>
    </cfRule>
  </conditionalFormatting>
  <conditionalFormatting sqref="N8:N18">
    <cfRule type="cellIs" dxfId="1202" priority="23" operator="lessThan">
      <formula>$N$7/2</formula>
    </cfRule>
  </conditionalFormatting>
  <conditionalFormatting sqref="O8:O18">
    <cfRule type="cellIs" dxfId="1201" priority="22" operator="lessThan">
      <formula>$O$7/2</formula>
    </cfRule>
  </conditionalFormatting>
  <conditionalFormatting sqref="P8:P18">
    <cfRule type="cellIs" dxfId="1200" priority="21" operator="lessThan">
      <formula>$P$7/2</formula>
    </cfRule>
  </conditionalFormatting>
  <conditionalFormatting sqref="Q8:Q18">
    <cfRule type="cellIs" dxfId="1199" priority="20" operator="lessThan">
      <formula>$Q$7/2</formula>
    </cfRule>
  </conditionalFormatting>
  <conditionalFormatting sqref="R8:R18">
    <cfRule type="cellIs" dxfId="1198" priority="19" operator="lessThan">
      <formula>$R$7/2</formula>
    </cfRule>
  </conditionalFormatting>
  <conditionalFormatting sqref="S8:S18">
    <cfRule type="cellIs" dxfId="1197" priority="18" operator="lessThan">
      <formula>$S$7/2</formula>
    </cfRule>
  </conditionalFormatting>
  <conditionalFormatting sqref="T8:T18">
    <cfRule type="cellIs" dxfId="1196" priority="17" operator="lessThan">
      <formula>$T$7/2</formula>
    </cfRule>
  </conditionalFormatting>
  <conditionalFormatting sqref="U8:U18">
    <cfRule type="cellIs" dxfId="1195" priority="16" operator="lessThan">
      <formula>$U$7/2</formula>
    </cfRule>
  </conditionalFormatting>
  <conditionalFormatting sqref="V8:V18">
    <cfRule type="cellIs" dxfId="1194" priority="15" operator="lessThan">
      <formula>$V$7/2</formula>
    </cfRule>
  </conditionalFormatting>
  <conditionalFormatting sqref="AK8:AK18">
    <cfRule type="cellIs" dxfId="1193" priority="14" operator="lessThan">
      <formula>$AK$7/2</formula>
    </cfRule>
  </conditionalFormatting>
  <conditionalFormatting sqref="AL8:AL18">
    <cfRule type="cellIs" dxfId="1192" priority="13" operator="lessThan">
      <formula>$AL$7/2</formula>
    </cfRule>
  </conditionalFormatting>
  <conditionalFormatting sqref="AM8:AM18">
    <cfRule type="cellIs" dxfId="1191" priority="12" operator="lessThan">
      <formula>$AM$7/2</formula>
    </cfRule>
  </conditionalFormatting>
  <conditionalFormatting sqref="AN8:AN18">
    <cfRule type="cellIs" dxfId="1190" priority="11" operator="lessThan">
      <formula>$AN$7/2</formula>
    </cfRule>
  </conditionalFormatting>
  <conditionalFormatting sqref="AO8:AO18">
    <cfRule type="cellIs" dxfId="1189" priority="10" operator="lessThan">
      <formula>$AO$7/2</formula>
    </cfRule>
  </conditionalFormatting>
  <conditionalFormatting sqref="AP8:AP18">
    <cfRule type="cellIs" dxfId="1188" priority="9" operator="lessThan">
      <formula>$AP$7/2</formula>
    </cfRule>
  </conditionalFormatting>
  <conditionalFormatting sqref="AQ8:AQ18">
    <cfRule type="cellIs" dxfId="1187" priority="8" operator="lessThan">
      <formula>$AQ$7/2</formula>
    </cfRule>
  </conditionalFormatting>
  <conditionalFormatting sqref="AR8:AR18">
    <cfRule type="cellIs" dxfId="1186" priority="7" operator="lessThan">
      <formula>$AR$7/2</formula>
    </cfRule>
  </conditionalFormatting>
  <conditionalFormatting sqref="AS8:AS18">
    <cfRule type="cellIs" dxfId="1185" priority="6" operator="lessThan">
      <formula>$AS$7/2</formula>
    </cfRule>
  </conditionalFormatting>
  <conditionalFormatting sqref="AT8:AT18">
    <cfRule type="cellIs" dxfId="1184" priority="5" operator="lessThan">
      <formula>$AT$7/2</formula>
    </cfRule>
  </conditionalFormatting>
  <conditionalFormatting sqref="AU8:AU18">
    <cfRule type="cellIs" dxfId="1183" priority="4" operator="lessThan">
      <formula>$AU$7/2</formula>
    </cfRule>
  </conditionalFormatting>
  <conditionalFormatting sqref="AV8:AV18">
    <cfRule type="cellIs" dxfId="1182" priority="3" operator="lessThan">
      <formula>$AV$7/2</formula>
    </cfRule>
  </conditionalFormatting>
  <conditionalFormatting sqref="AW8:AW18">
    <cfRule type="cellIs" dxfId="1181" priority="2" operator="lessThan">
      <formula>$AW$7/2</formula>
    </cfRule>
  </conditionalFormatting>
  <conditionalFormatting sqref="AX8:AX18">
    <cfRule type="cellIs" dxfId="1180" priority="1" operator="lessThan">
      <formula>$AX$7/2</formula>
    </cfRule>
  </conditionalFormatting>
  <dataValidations count="65"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whole" allowBlank="1" showInputMessage="1" showErrorMessage="1" sqref="I7:AG7">
      <formula1>1</formula1>
      <formula2>50</formula2>
    </dataValidation>
    <dataValidation type="list" allowBlank="1" showInputMessage="1" showErrorMessage="1" promptTitle="เช็คเวลาเรียน" sqref="I53:BX1048576">
      <formula1>เช็ค</formula1>
    </dataValidation>
    <dataValidation type="list" allowBlank="1" showInputMessage="1" sqref="BW8:BW52">
      <formula1>regrade</formula1>
    </dataValidation>
    <dataValidation allowBlank="1" showInputMessage="1" showErrorMessage="1" promptTitle="เดือน" sqref="BX3"/>
    <dataValidation allowBlank="1" showInputMessage="1" showErrorMessage="1" promptTitle="เช็คเวลาเรียน" sqref="BX8:BX52 BL7:BP7 BJ7 AH7:AJ7"/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CE63"/>
  <sheetViews>
    <sheetView workbookViewId="0">
      <pane xSplit="6" ySplit="7" topLeftCell="I8" activePane="bottomRight" state="frozen"/>
      <selection activeCell="E3" sqref="E3:F3"/>
      <selection pane="topRight" activeCell="E3" sqref="E3:F3"/>
      <selection pane="bottomLeft" activeCell="E3" sqref="E3:F3"/>
      <selection pane="bottomRight" activeCell="BD17" sqref="BD17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IF(INDIRECT("หน้าหลัก!D20")="","",INDIRECT("หน้าหลัก!D20"))</f>
        <v>ว15101</v>
      </c>
      <c r="E3" s="750" t="str">
        <f ca="1">IF(INDIRECT("หน้าหลัก!H20")="","",INDIRECT("หน้าหลัก!H20")&amp;" ชั่วโมง/ปี")</f>
        <v>80 ชั่วโมง/ปี</v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IF(INDIRECT("หน้าหลัก!E20")="","",INDIRECT("หน้าหลัก!E20"))</f>
        <v>วิทยาศาสตร์</v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>
        <v>1</v>
      </c>
      <c r="J5" s="736">
        <v>2</v>
      </c>
      <c r="K5" s="736">
        <v>3</v>
      </c>
      <c r="L5" s="736">
        <v>4</v>
      </c>
      <c r="M5" s="736">
        <v>5</v>
      </c>
      <c r="N5" s="736">
        <v>6</v>
      </c>
      <c r="O5" s="736">
        <v>7</v>
      </c>
      <c r="P5" s="736">
        <v>8</v>
      </c>
      <c r="Q5" s="736">
        <v>9</v>
      </c>
      <c r="R5" s="736">
        <v>10</v>
      </c>
      <c r="S5" s="736">
        <v>11</v>
      </c>
      <c r="T5" s="736">
        <v>12</v>
      </c>
      <c r="U5" s="736">
        <v>13</v>
      </c>
      <c r="V5" s="736">
        <v>14</v>
      </c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>
        <v>15</v>
      </c>
      <c r="AL5" s="742">
        <v>16</v>
      </c>
      <c r="AM5" s="742">
        <v>17</v>
      </c>
      <c r="AN5" s="742">
        <v>18</v>
      </c>
      <c r="AO5" s="742">
        <v>19</v>
      </c>
      <c r="AP5" s="742">
        <v>20</v>
      </c>
      <c r="AQ5" s="742">
        <v>21</v>
      </c>
      <c r="AR5" s="742">
        <v>22</v>
      </c>
      <c r="AS5" s="742">
        <v>23</v>
      </c>
      <c r="AT5" s="742">
        <v>24</v>
      </c>
      <c r="AU5" s="742">
        <v>25</v>
      </c>
      <c r="AV5" s="742">
        <v>26</v>
      </c>
      <c r="AW5" s="742">
        <v>27</v>
      </c>
      <c r="AX5" s="742">
        <v>28</v>
      </c>
      <c r="AY5" s="736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37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100-INDIRECT("หน้าหลัก!L20") &amp; "%"</f>
        <v>80%</v>
      </c>
      <c r="BL6" s="391" t="s">
        <v>317</v>
      </c>
      <c r="BM6" s="430" t="str">
        <f ca="1">INDIRECT("หน้าหลัก!L20") &amp; "%"</f>
        <v>20%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507">
        <v>5</v>
      </c>
      <c r="J7" s="507">
        <v>5</v>
      </c>
      <c r="K7" s="507">
        <v>5</v>
      </c>
      <c r="L7" s="507">
        <v>5</v>
      </c>
      <c r="M7" s="507">
        <v>5</v>
      </c>
      <c r="N7" s="507">
        <v>5</v>
      </c>
      <c r="O7" s="507">
        <v>5</v>
      </c>
      <c r="P7" s="507">
        <v>5</v>
      </c>
      <c r="Q7" s="507">
        <v>5</v>
      </c>
      <c r="R7" s="507">
        <v>5</v>
      </c>
      <c r="S7" s="507">
        <v>5</v>
      </c>
      <c r="T7" s="507">
        <v>5</v>
      </c>
      <c r="U7" s="507">
        <v>5</v>
      </c>
      <c r="V7" s="507">
        <v>5</v>
      </c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70</v>
      </c>
      <c r="AI7" s="435">
        <v>30</v>
      </c>
      <c r="AJ7" s="432">
        <f>AH7+AI7</f>
        <v>100</v>
      </c>
      <c r="AK7" s="507">
        <v>5</v>
      </c>
      <c r="AL7" s="507">
        <v>5</v>
      </c>
      <c r="AM7" s="507">
        <v>5</v>
      </c>
      <c r="AN7" s="507">
        <v>5</v>
      </c>
      <c r="AO7" s="507">
        <v>5</v>
      </c>
      <c r="AP7" s="507">
        <v>5</v>
      </c>
      <c r="AQ7" s="507">
        <v>5</v>
      </c>
      <c r="AR7" s="507">
        <v>5</v>
      </c>
      <c r="AS7" s="507">
        <v>5</v>
      </c>
      <c r="AT7" s="507">
        <v>5</v>
      </c>
      <c r="AU7" s="507">
        <v>5</v>
      </c>
      <c r="AV7" s="507">
        <v>5</v>
      </c>
      <c r="AW7" s="507">
        <v>5</v>
      </c>
      <c r="AX7" s="507">
        <v>5</v>
      </c>
      <c r="AY7" s="507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70</v>
      </c>
      <c r="BK7" s="436">
        <v>60</v>
      </c>
      <c r="BL7" s="434">
        <f ca="1">BO7*BK6</f>
        <v>24</v>
      </c>
      <c r="BM7" s="437">
        <v>100</v>
      </c>
      <c r="BN7" s="434">
        <f ca="1">BO7*BM6</f>
        <v>6</v>
      </c>
      <c r="BO7" s="436">
        <v>30</v>
      </c>
      <c r="BP7" s="433">
        <f>SUM(BJ7,BO7)</f>
        <v>100</v>
      </c>
      <c r="BQ7" s="421">
        <f>AJ7</f>
        <v>100</v>
      </c>
      <c r="BR7" s="421">
        <f>BP7</f>
        <v>100</v>
      </c>
      <c r="BS7" s="421">
        <f>BQ7+BR7</f>
        <v>200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>
        <v>4</v>
      </c>
      <c r="J8" s="155">
        <v>4</v>
      </c>
      <c r="K8" s="155">
        <v>4</v>
      </c>
      <c r="L8" s="155">
        <v>4</v>
      </c>
      <c r="M8" s="156">
        <v>4</v>
      </c>
      <c r="N8" s="188">
        <v>4</v>
      </c>
      <c r="O8" s="155">
        <v>4</v>
      </c>
      <c r="P8" s="155">
        <v>3</v>
      </c>
      <c r="Q8" s="155">
        <v>3</v>
      </c>
      <c r="R8" s="156">
        <v>3</v>
      </c>
      <c r="S8" s="188">
        <v>4</v>
      </c>
      <c r="T8" s="155">
        <v>4</v>
      </c>
      <c r="U8" s="155">
        <v>2</v>
      </c>
      <c r="V8" s="155">
        <v>2</v>
      </c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49</v>
      </c>
      <c r="AI8" s="189">
        <v>16</v>
      </c>
      <c r="AJ8" s="158">
        <f t="shared" ref="AJ8:AJ52" ca="1" si="1">IF(C8="","",SUMIF(AH8:AI8,"&lt;&gt;-1"))</f>
        <v>65</v>
      </c>
      <c r="AK8" s="189">
        <v>4</v>
      </c>
      <c r="AL8" s="190">
        <v>4</v>
      </c>
      <c r="AM8" s="190">
        <v>4</v>
      </c>
      <c r="AN8" s="190">
        <v>4</v>
      </c>
      <c r="AO8" s="191">
        <v>4</v>
      </c>
      <c r="AP8" s="189">
        <v>3</v>
      </c>
      <c r="AQ8" s="190">
        <v>3</v>
      </c>
      <c r="AR8" s="190">
        <v>3</v>
      </c>
      <c r="AS8" s="190">
        <v>3</v>
      </c>
      <c r="AT8" s="191">
        <v>3</v>
      </c>
      <c r="AU8" s="189">
        <v>3</v>
      </c>
      <c r="AV8" s="190">
        <v>3</v>
      </c>
      <c r="AW8" s="190">
        <v>3</v>
      </c>
      <c r="AX8" s="190">
        <v>4</v>
      </c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48</v>
      </c>
      <c r="BK8" s="189">
        <v>47</v>
      </c>
      <c r="BL8" s="438">
        <f t="shared" ref="BL8:BL52" ca="1" si="3">IF(C8="","",ROUND(BK8*BL$7/BK$7,0))</f>
        <v>19</v>
      </c>
      <c r="BM8" s="364">
        <v>43</v>
      </c>
      <c r="BN8" s="438">
        <f t="shared" ref="BN8:BN52" ca="1" si="4">IF(C8="","",ROUND(BM8*BN$7/BM$7,0))</f>
        <v>3</v>
      </c>
      <c r="BO8" s="159">
        <f t="shared" ref="BO8:BO52" ca="1" si="5">IF(C8="","",BL8+BN8)</f>
        <v>22</v>
      </c>
      <c r="BP8" s="158">
        <f ca="1">IF(C8="","",SUM(BJ8,BO8))</f>
        <v>70</v>
      </c>
      <c r="BQ8" s="193">
        <f ca="1">AJ8</f>
        <v>65</v>
      </c>
      <c r="BR8" s="194">
        <f ca="1">BP8</f>
        <v>70</v>
      </c>
      <c r="BS8" s="195">
        <f t="shared" ref="BS8:BS52" ca="1" si="6">IF(C8="","",BQ8+BR8)</f>
        <v>135</v>
      </c>
      <c r="BT8" s="196">
        <f t="shared" ref="BT8:BT52" ca="1" si="7">IF(C8="","",ROUND(BS8/BS$7*BT$7,0))</f>
        <v>68</v>
      </c>
      <c r="BU8" s="158">
        <f ca="1">IF(BT8="","",IF(BX8&lt;&gt;"","-",IF(BW8&lt;&gt;"",BW8,IF(COUNTIF(I8:BP8,"-1")&gt;0,"ร",VLOOKUP(BT8,หน้าหลัก!Q$5:U$13,4,TRUE)))))</f>
        <v>2.5</v>
      </c>
      <c r="BV8" s="197" t="str">
        <f ca="1">BU8&amp;ข้อมูลนักเรียน!G8</f>
        <v>2.5ชาย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>
        <v>4</v>
      </c>
      <c r="J9" s="123">
        <v>4</v>
      </c>
      <c r="K9" s="123">
        <v>4</v>
      </c>
      <c r="L9" s="123">
        <v>4</v>
      </c>
      <c r="M9" s="124">
        <v>4</v>
      </c>
      <c r="N9" s="122">
        <v>4</v>
      </c>
      <c r="O9" s="123">
        <v>4</v>
      </c>
      <c r="P9" s="123">
        <v>4</v>
      </c>
      <c r="Q9" s="123">
        <v>3</v>
      </c>
      <c r="R9" s="124">
        <v>3</v>
      </c>
      <c r="S9" s="122">
        <v>3</v>
      </c>
      <c r="T9" s="123">
        <v>3</v>
      </c>
      <c r="U9" s="123">
        <v>3</v>
      </c>
      <c r="V9" s="123">
        <v>3</v>
      </c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50</v>
      </c>
      <c r="AI9" s="202">
        <v>18</v>
      </c>
      <c r="AJ9" s="206">
        <f t="shared" ca="1" si="1"/>
        <v>68</v>
      </c>
      <c r="AK9" s="202">
        <v>4</v>
      </c>
      <c r="AL9" s="203">
        <v>4</v>
      </c>
      <c r="AM9" s="203">
        <v>4</v>
      </c>
      <c r="AN9" s="203">
        <v>4</v>
      </c>
      <c r="AO9" s="204">
        <v>4</v>
      </c>
      <c r="AP9" s="202">
        <v>3</v>
      </c>
      <c r="AQ9" s="203">
        <v>3</v>
      </c>
      <c r="AR9" s="203">
        <v>3</v>
      </c>
      <c r="AS9" s="203">
        <v>3</v>
      </c>
      <c r="AT9" s="204">
        <v>3</v>
      </c>
      <c r="AU9" s="202">
        <v>3</v>
      </c>
      <c r="AV9" s="203">
        <v>3</v>
      </c>
      <c r="AW9" s="203">
        <v>3</v>
      </c>
      <c r="AX9" s="203">
        <v>4</v>
      </c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48</v>
      </c>
      <c r="BK9" s="202">
        <v>40</v>
      </c>
      <c r="BL9" s="439">
        <f t="shared" ca="1" si="3"/>
        <v>16</v>
      </c>
      <c r="BM9" s="365">
        <v>57</v>
      </c>
      <c r="BN9" s="439">
        <f t="shared" ca="1" si="4"/>
        <v>3</v>
      </c>
      <c r="BO9" s="159">
        <f t="shared" ca="1" si="5"/>
        <v>19</v>
      </c>
      <c r="BP9" s="206">
        <f t="shared" ref="BP9:BP52" ca="1" si="8">IF(C9="","",SUM(BJ9,BO9))</f>
        <v>67</v>
      </c>
      <c r="BQ9" s="193">
        <f t="shared" ref="BQ9:BQ52" ca="1" si="9">AJ9</f>
        <v>68</v>
      </c>
      <c r="BR9" s="194">
        <f t="shared" ref="BR9:BR52" ca="1" si="10">BP9</f>
        <v>67</v>
      </c>
      <c r="BS9" s="195">
        <f t="shared" ca="1" si="6"/>
        <v>135</v>
      </c>
      <c r="BT9" s="196">
        <f t="shared" ca="1" si="7"/>
        <v>68</v>
      </c>
      <c r="BU9" s="206">
        <f ca="1">IF(BT9="","",IF(BX9&lt;&gt;"","-",IF(BW9&lt;&gt;"",BW9,IF(COUNTIF(I9:BP9,"-1")&gt;0,"ร",VLOOKUP(BT9,หน้าหลัก!Q$5:U$13,4,TRUE)))))</f>
        <v>2.5</v>
      </c>
      <c r="BV9" s="207" t="str">
        <f ca="1">BU9&amp;ข้อมูลนักเรียน!G9</f>
        <v>2.5ชาย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>
        <v>4</v>
      </c>
      <c r="J10" s="123">
        <v>4</v>
      </c>
      <c r="K10" s="123">
        <v>4</v>
      </c>
      <c r="L10" s="123">
        <v>4</v>
      </c>
      <c r="M10" s="124">
        <v>4</v>
      </c>
      <c r="N10" s="122">
        <v>4</v>
      </c>
      <c r="O10" s="123">
        <v>4</v>
      </c>
      <c r="P10" s="123">
        <v>4</v>
      </c>
      <c r="Q10" s="123">
        <v>4</v>
      </c>
      <c r="R10" s="124">
        <v>4</v>
      </c>
      <c r="S10" s="122">
        <v>4</v>
      </c>
      <c r="T10" s="123">
        <v>4</v>
      </c>
      <c r="U10" s="123">
        <v>4</v>
      </c>
      <c r="V10" s="123">
        <v>4</v>
      </c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56</v>
      </c>
      <c r="AI10" s="202">
        <v>20</v>
      </c>
      <c r="AJ10" s="206">
        <f t="shared" ca="1" si="1"/>
        <v>76</v>
      </c>
      <c r="AK10" s="202">
        <v>4</v>
      </c>
      <c r="AL10" s="203">
        <v>4</v>
      </c>
      <c r="AM10" s="203">
        <v>4</v>
      </c>
      <c r="AN10" s="203">
        <v>4</v>
      </c>
      <c r="AO10" s="204">
        <v>4</v>
      </c>
      <c r="AP10" s="202">
        <v>4</v>
      </c>
      <c r="AQ10" s="203">
        <v>4</v>
      </c>
      <c r="AR10" s="203">
        <v>4</v>
      </c>
      <c r="AS10" s="203">
        <v>4</v>
      </c>
      <c r="AT10" s="204">
        <v>4</v>
      </c>
      <c r="AU10" s="202">
        <v>4</v>
      </c>
      <c r="AV10" s="203">
        <v>3</v>
      </c>
      <c r="AW10" s="203">
        <v>3</v>
      </c>
      <c r="AX10" s="203">
        <v>3</v>
      </c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53</v>
      </c>
      <c r="BK10" s="202">
        <v>40</v>
      </c>
      <c r="BL10" s="439">
        <f t="shared" ca="1" si="3"/>
        <v>16</v>
      </c>
      <c r="BM10" s="365">
        <v>55</v>
      </c>
      <c r="BN10" s="439">
        <f t="shared" ca="1" si="4"/>
        <v>3</v>
      </c>
      <c r="BO10" s="159">
        <f t="shared" ca="1" si="5"/>
        <v>19</v>
      </c>
      <c r="BP10" s="206">
        <f t="shared" ca="1" si="8"/>
        <v>72</v>
      </c>
      <c r="BQ10" s="193">
        <f t="shared" ca="1" si="9"/>
        <v>76</v>
      </c>
      <c r="BR10" s="194">
        <f t="shared" ca="1" si="10"/>
        <v>72</v>
      </c>
      <c r="BS10" s="195">
        <f t="shared" ca="1" si="6"/>
        <v>148</v>
      </c>
      <c r="BT10" s="196">
        <f t="shared" ca="1" si="7"/>
        <v>74</v>
      </c>
      <c r="BU10" s="206">
        <f ca="1">IF(BT10="","",IF(BX10&lt;&gt;"","-",IF(BW10&lt;&gt;"",BW10,IF(COUNTIF(I10:BP10,"-1")&gt;0,"ร",VLOOKUP(BT10,หน้าหลัก!Q$5:U$13,4,TRUE)))))</f>
        <v>3</v>
      </c>
      <c r="BV10" s="207" t="str">
        <f ca="1">BU10&amp;ข้อมูลนักเรียน!G10</f>
        <v>3ชาย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>
        <v>4</v>
      </c>
      <c r="J11" s="123">
        <v>4</v>
      </c>
      <c r="K11" s="123">
        <v>4</v>
      </c>
      <c r="L11" s="123">
        <v>4</v>
      </c>
      <c r="M11" s="124">
        <v>3</v>
      </c>
      <c r="N11" s="122">
        <v>4</v>
      </c>
      <c r="O11" s="123">
        <v>4</v>
      </c>
      <c r="P11" s="123">
        <v>3</v>
      </c>
      <c r="Q11" s="123">
        <v>3</v>
      </c>
      <c r="R11" s="124">
        <v>3</v>
      </c>
      <c r="S11" s="122">
        <v>3</v>
      </c>
      <c r="T11" s="123">
        <v>3</v>
      </c>
      <c r="U11" s="123">
        <v>3</v>
      </c>
      <c r="V11" s="123">
        <v>3</v>
      </c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48</v>
      </c>
      <c r="AI11" s="202">
        <v>14</v>
      </c>
      <c r="AJ11" s="206">
        <f t="shared" ca="1" si="1"/>
        <v>62</v>
      </c>
      <c r="AK11" s="202">
        <v>3</v>
      </c>
      <c r="AL11" s="203">
        <v>3</v>
      </c>
      <c r="AM11" s="203">
        <v>3</v>
      </c>
      <c r="AN11" s="203">
        <v>3</v>
      </c>
      <c r="AO11" s="204">
        <v>3</v>
      </c>
      <c r="AP11" s="202">
        <v>3</v>
      </c>
      <c r="AQ11" s="203">
        <v>3</v>
      </c>
      <c r="AR11" s="203">
        <v>3</v>
      </c>
      <c r="AS11" s="203">
        <v>3</v>
      </c>
      <c r="AT11" s="204">
        <v>3</v>
      </c>
      <c r="AU11" s="202">
        <v>3</v>
      </c>
      <c r="AV11" s="203">
        <v>3</v>
      </c>
      <c r="AW11" s="203">
        <v>3</v>
      </c>
      <c r="AX11" s="203">
        <v>3</v>
      </c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42</v>
      </c>
      <c r="BK11" s="202">
        <v>35</v>
      </c>
      <c r="BL11" s="439">
        <f t="shared" ca="1" si="3"/>
        <v>14</v>
      </c>
      <c r="BM11" s="365">
        <v>29</v>
      </c>
      <c r="BN11" s="439">
        <f t="shared" ca="1" si="4"/>
        <v>2</v>
      </c>
      <c r="BO11" s="159">
        <f t="shared" ca="1" si="5"/>
        <v>16</v>
      </c>
      <c r="BP11" s="206">
        <f t="shared" ca="1" si="8"/>
        <v>58</v>
      </c>
      <c r="BQ11" s="193">
        <f t="shared" ca="1" si="9"/>
        <v>62</v>
      </c>
      <c r="BR11" s="194">
        <f t="shared" ca="1" si="10"/>
        <v>58</v>
      </c>
      <c r="BS11" s="195">
        <f t="shared" ca="1" si="6"/>
        <v>120</v>
      </c>
      <c r="BT11" s="196">
        <f t="shared" ca="1" si="7"/>
        <v>60</v>
      </c>
      <c r="BU11" s="206">
        <f ca="1">IF(BT11="","",IF(BX11&lt;&gt;"","-",IF(BW11&lt;&gt;"",BW11,IF(COUNTIF(I11:BP11,"-1")&gt;0,"ร",VLOOKUP(BT11,หน้าหลัก!Q$5:U$13,4,TRUE)))))</f>
        <v>2</v>
      </c>
      <c r="BV11" s="207" t="str">
        <f ca="1">BU11&amp;ข้อมูลนักเรียน!G11</f>
        <v>2ชาย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>
        <v>4</v>
      </c>
      <c r="J12" s="123">
        <v>4</v>
      </c>
      <c r="K12" s="123">
        <v>4</v>
      </c>
      <c r="L12" s="123">
        <v>4</v>
      </c>
      <c r="M12" s="124">
        <v>4</v>
      </c>
      <c r="N12" s="122">
        <v>4</v>
      </c>
      <c r="O12" s="123">
        <v>4</v>
      </c>
      <c r="P12" s="123">
        <v>4</v>
      </c>
      <c r="Q12" s="123">
        <v>4</v>
      </c>
      <c r="R12" s="124">
        <v>4</v>
      </c>
      <c r="S12" s="122">
        <v>4</v>
      </c>
      <c r="T12" s="123">
        <v>4</v>
      </c>
      <c r="U12" s="123">
        <v>3</v>
      </c>
      <c r="V12" s="123">
        <v>3</v>
      </c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54</v>
      </c>
      <c r="AI12" s="202">
        <v>18</v>
      </c>
      <c r="AJ12" s="206">
        <f t="shared" ca="1" si="1"/>
        <v>72</v>
      </c>
      <c r="AK12" s="202">
        <v>4</v>
      </c>
      <c r="AL12" s="203">
        <v>4</v>
      </c>
      <c r="AM12" s="203">
        <v>4</v>
      </c>
      <c r="AN12" s="203">
        <v>4</v>
      </c>
      <c r="AO12" s="204">
        <v>4</v>
      </c>
      <c r="AP12" s="202">
        <v>4</v>
      </c>
      <c r="AQ12" s="203">
        <v>4</v>
      </c>
      <c r="AR12" s="203">
        <v>4</v>
      </c>
      <c r="AS12" s="203">
        <v>4</v>
      </c>
      <c r="AT12" s="204">
        <v>4</v>
      </c>
      <c r="AU12" s="202">
        <v>4</v>
      </c>
      <c r="AV12" s="203">
        <v>4</v>
      </c>
      <c r="AW12" s="203">
        <v>4</v>
      </c>
      <c r="AX12" s="203">
        <v>4</v>
      </c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56</v>
      </c>
      <c r="BK12" s="202">
        <v>42</v>
      </c>
      <c r="BL12" s="439">
        <f t="shared" ca="1" si="3"/>
        <v>17</v>
      </c>
      <c r="BM12" s="365">
        <v>49</v>
      </c>
      <c r="BN12" s="439">
        <f t="shared" ca="1" si="4"/>
        <v>3</v>
      </c>
      <c r="BO12" s="159">
        <f t="shared" ca="1" si="5"/>
        <v>20</v>
      </c>
      <c r="BP12" s="206">
        <f t="shared" ca="1" si="8"/>
        <v>76</v>
      </c>
      <c r="BQ12" s="193">
        <f t="shared" ca="1" si="9"/>
        <v>72</v>
      </c>
      <c r="BR12" s="194">
        <f t="shared" ca="1" si="10"/>
        <v>76</v>
      </c>
      <c r="BS12" s="195">
        <f t="shared" ca="1" si="6"/>
        <v>148</v>
      </c>
      <c r="BT12" s="196">
        <f t="shared" ca="1" si="7"/>
        <v>74</v>
      </c>
      <c r="BU12" s="206">
        <f ca="1">IF(BT12="","",IF(BX12&lt;&gt;"","-",IF(BW12&lt;&gt;"",BW12,IF(COUNTIF(I12:BP12,"-1")&gt;0,"ร",VLOOKUP(BT12,หน้าหลัก!Q$5:U$13,4,TRUE)))))</f>
        <v>3</v>
      </c>
      <c r="BV12" s="207" t="str">
        <f ca="1">BU12&amp;ข้อมูลนักเรียน!G12</f>
        <v>3หญิง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>
        <v>4</v>
      </c>
      <c r="J13" s="123">
        <v>4</v>
      </c>
      <c r="K13" s="123">
        <v>4</v>
      </c>
      <c r="L13" s="123">
        <v>4</v>
      </c>
      <c r="M13" s="124">
        <v>4</v>
      </c>
      <c r="N13" s="122">
        <v>4</v>
      </c>
      <c r="O13" s="123">
        <v>4</v>
      </c>
      <c r="P13" s="123">
        <v>4</v>
      </c>
      <c r="Q13" s="123">
        <v>4</v>
      </c>
      <c r="R13" s="124">
        <v>4</v>
      </c>
      <c r="S13" s="122">
        <v>4</v>
      </c>
      <c r="T13" s="123">
        <v>4</v>
      </c>
      <c r="U13" s="123">
        <v>4</v>
      </c>
      <c r="V13" s="123">
        <v>4</v>
      </c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56</v>
      </c>
      <c r="AI13" s="202">
        <v>22</v>
      </c>
      <c r="AJ13" s="206">
        <f t="shared" ca="1" si="1"/>
        <v>78</v>
      </c>
      <c r="AK13" s="202">
        <v>4</v>
      </c>
      <c r="AL13" s="203">
        <v>4</v>
      </c>
      <c r="AM13" s="203">
        <v>4</v>
      </c>
      <c r="AN13" s="203">
        <v>4</v>
      </c>
      <c r="AO13" s="204">
        <v>4</v>
      </c>
      <c r="AP13" s="202">
        <v>4</v>
      </c>
      <c r="AQ13" s="203">
        <v>4</v>
      </c>
      <c r="AR13" s="203">
        <v>4</v>
      </c>
      <c r="AS13" s="203">
        <v>3</v>
      </c>
      <c r="AT13" s="204">
        <v>4</v>
      </c>
      <c r="AU13" s="202">
        <v>3</v>
      </c>
      <c r="AV13" s="203">
        <v>4</v>
      </c>
      <c r="AW13" s="203">
        <v>4</v>
      </c>
      <c r="AX13" s="203">
        <v>4</v>
      </c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54</v>
      </c>
      <c r="BK13" s="202">
        <v>43</v>
      </c>
      <c r="BL13" s="439">
        <f t="shared" ca="1" si="3"/>
        <v>17</v>
      </c>
      <c r="BM13" s="365">
        <v>40</v>
      </c>
      <c r="BN13" s="439">
        <f t="shared" ca="1" si="4"/>
        <v>2</v>
      </c>
      <c r="BO13" s="159">
        <f t="shared" ca="1" si="5"/>
        <v>19</v>
      </c>
      <c r="BP13" s="206">
        <f t="shared" ca="1" si="8"/>
        <v>73</v>
      </c>
      <c r="BQ13" s="193">
        <f t="shared" ca="1" si="9"/>
        <v>78</v>
      </c>
      <c r="BR13" s="194">
        <f t="shared" ca="1" si="10"/>
        <v>73</v>
      </c>
      <c r="BS13" s="195">
        <f t="shared" ca="1" si="6"/>
        <v>151</v>
      </c>
      <c r="BT13" s="196">
        <f t="shared" ca="1" si="7"/>
        <v>76</v>
      </c>
      <c r="BU13" s="206">
        <f ca="1">IF(BT13="","",IF(BX13&lt;&gt;"","-",IF(BW13&lt;&gt;"",BW13,IF(COUNTIF(I13:BP13,"-1")&gt;0,"ร",VLOOKUP(BT13,หน้าหลัก!Q$5:U$13,4,TRUE)))))</f>
        <v>3.5</v>
      </c>
      <c r="BV13" s="207" t="str">
        <f ca="1">BU13&amp;ข้อมูลนักเรียน!G13</f>
        <v>3.5หญิง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>
        <v>5</v>
      </c>
      <c r="J14" s="123">
        <v>5</v>
      </c>
      <c r="K14" s="123">
        <v>4</v>
      </c>
      <c r="L14" s="123">
        <v>4</v>
      </c>
      <c r="M14" s="124">
        <v>4</v>
      </c>
      <c r="N14" s="122">
        <v>4</v>
      </c>
      <c r="O14" s="123">
        <v>4</v>
      </c>
      <c r="P14" s="123">
        <v>4</v>
      </c>
      <c r="Q14" s="123">
        <v>4</v>
      </c>
      <c r="R14" s="124">
        <v>4</v>
      </c>
      <c r="S14" s="122">
        <v>4</v>
      </c>
      <c r="T14" s="123">
        <v>4</v>
      </c>
      <c r="U14" s="123">
        <v>4</v>
      </c>
      <c r="V14" s="123">
        <v>4</v>
      </c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58</v>
      </c>
      <c r="AI14" s="202">
        <v>23</v>
      </c>
      <c r="AJ14" s="206">
        <f t="shared" ca="1" si="1"/>
        <v>81</v>
      </c>
      <c r="AK14" s="202">
        <v>4</v>
      </c>
      <c r="AL14" s="203">
        <v>4</v>
      </c>
      <c r="AM14" s="203">
        <v>4</v>
      </c>
      <c r="AN14" s="203">
        <v>4</v>
      </c>
      <c r="AO14" s="204">
        <v>4</v>
      </c>
      <c r="AP14" s="202">
        <v>4</v>
      </c>
      <c r="AQ14" s="203">
        <v>5</v>
      </c>
      <c r="AR14" s="203">
        <v>4</v>
      </c>
      <c r="AS14" s="203">
        <v>4</v>
      </c>
      <c r="AT14" s="204">
        <v>4</v>
      </c>
      <c r="AU14" s="202">
        <v>4</v>
      </c>
      <c r="AV14" s="203">
        <v>4</v>
      </c>
      <c r="AW14" s="203">
        <v>4</v>
      </c>
      <c r="AX14" s="203">
        <v>4</v>
      </c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57</v>
      </c>
      <c r="BK14" s="202">
        <v>45</v>
      </c>
      <c r="BL14" s="439">
        <f t="shared" ca="1" si="3"/>
        <v>18</v>
      </c>
      <c r="BM14" s="365">
        <v>58</v>
      </c>
      <c r="BN14" s="439">
        <f t="shared" ca="1" si="4"/>
        <v>3</v>
      </c>
      <c r="BO14" s="159">
        <f t="shared" ca="1" si="5"/>
        <v>21</v>
      </c>
      <c r="BP14" s="206">
        <f t="shared" ca="1" si="8"/>
        <v>78</v>
      </c>
      <c r="BQ14" s="193">
        <f t="shared" ca="1" si="9"/>
        <v>81</v>
      </c>
      <c r="BR14" s="194">
        <f t="shared" ca="1" si="10"/>
        <v>78</v>
      </c>
      <c r="BS14" s="195">
        <f t="shared" ca="1" si="6"/>
        <v>159</v>
      </c>
      <c r="BT14" s="196">
        <f t="shared" ca="1" si="7"/>
        <v>80</v>
      </c>
      <c r="BU14" s="206">
        <f ca="1">IF(BT14="","",IF(BX14&lt;&gt;"","-",IF(BW14&lt;&gt;"",BW14,IF(COUNTIF(I14:BP14,"-1")&gt;0,"ร",VLOOKUP(BT14,หน้าหลัก!Q$5:U$13,4,TRUE)))))</f>
        <v>4</v>
      </c>
      <c r="BV14" s="207" t="str">
        <f ca="1">BU14&amp;ข้อมูลนักเรียน!G14</f>
        <v>4หญิง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>
        <v>4</v>
      </c>
      <c r="J15" s="123">
        <v>4</v>
      </c>
      <c r="K15" s="123">
        <v>4</v>
      </c>
      <c r="L15" s="123">
        <v>4</v>
      </c>
      <c r="M15" s="124">
        <v>4</v>
      </c>
      <c r="N15" s="122">
        <v>4</v>
      </c>
      <c r="O15" s="123">
        <v>4</v>
      </c>
      <c r="P15" s="123">
        <v>4</v>
      </c>
      <c r="Q15" s="123">
        <v>4</v>
      </c>
      <c r="R15" s="124">
        <v>4</v>
      </c>
      <c r="S15" s="122">
        <v>4</v>
      </c>
      <c r="T15" s="123">
        <v>4</v>
      </c>
      <c r="U15" s="123">
        <v>4</v>
      </c>
      <c r="V15" s="123">
        <v>4</v>
      </c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56</v>
      </c>
      <c r="AI15" s="202">
        <v>20</v>
      </c>
      <c r="AJ15" s="206">
        <f t="shared" ca="1" si="1"/>
        <v>76</v>
      </c>
      <c r="AK15" s="202">
        <v>4</v>
      </c>
      <c r="AL15" s="203">
        <v>4</v>
      </c>
      <c r="AM15" s="203">
        <v>4</v>
      </c>
      <c r="AN15" s="203">
        <v>4</v>
      </c>
      <c r="AO15" s="204">
        <v>4</v>
      </c>
      <c r="AP15" s="202">
        <v>4</v>
      </c>
      <c r="AQ15" s="203">
        <v>4</v>
      </c>
      <c r="AR15" s="203">
        <v>4</v>
      </c>
      <c r="AS15" s="203">
        <v>4</v>
      </c>
      <c r="AT15" s="204">
        <v>4</v>
      </c>
      <c r="AU15" s="202">
        <v>4</v>
      </c>
      <c r="AV15" s="203">
        <v>4</v>
      </c>
      <c r="AW15" s="203">
        <v>4</v>
      </c>
      <c r="AX15" s="203">
        <v>4</v>
      </c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56</v>
      </c>
      <c r="BK15" s="202">
        <v>46</v>
      </c>
      <c r="BL15" s="439">
        <f t="shared" ca="1" si="3"/>
        <v>18</v>
      </c>
      <c r="BM15" s="365">
        <v>54</v>
      </c>
      <c r="BN15" s="439">
        <f t="shared" ca="1" si="4"/>
        <v>3</v>
      </c>
      <c r="BO15" s="159">
        <f t="shared" ca="1" si="5"/>
        <v>21</v>
      </c>
      <c r="BP15" s="206">
        <f t="shared" ca="1" si="8"/>
        <v>77</v>
      </c>
      <c r="BQ15" s="193">
        <f t="shared" ca="1" si="9"/>
        <v>76</v>
      </c>
      <c r="BR15" s="194">
        <f t="shared" ca="1" si="10"/>
        <v>77</v>
      </c>
      <c r="BS15" s="195">
        <f t="shared" ca="1" si="6"/>
        <v>153</v>
      </c>
      <c r="BT15" s="196">
        <f t="shared" ca="1" si="7"/>
        <v>77</v>
      </c>
      <c r="BU15" s="206">
        <f ca="1">IF(BT15="","",IF(BX15&lt;&gt;"","-",IF(BW15&lt;&gt;"",BW15,IF(COUNTIF(I15:BP15,"-1")&gt;0,"ร",VLOOKUP(BT15,หน้าหลัก!Q$5:U$13,4,TRUE)))))</f>
        <v>3.5</v>
      </c>
      <c r="BV15" s="207" t="str">
        <f ca="1">BU15&amp;ข้อมูลนักเรียน!G15</f>
        <v>3.5หญิง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>
        <v>5</v>
      </c>
      <c r="J16" s="123">
        <v>5</v>
      </c>
      <c r="K16" s="123">
        <v>4</v>
      </c>
      <c r="L16" s="123">
        <v>4</v>
      </c>
      <c r="M16" s="124">
        <v>4</v>
      </c>
      <c r="N16" s="122">
        <v>4</v>
      </c>
      <c r="O16" s="123">
        <v>4</v>
      </c>
      <c r="P16" s="123">
        <v>4</v>
      </c>
      <c r="Q16" s="123">
        <v>4</v>
      </c>
      <c r="R16" s="124">
        <v>4</v>
      </c>
      <c r="S16" s="122">
        <v>4</v>
      </c>
      <c r="T16" s="123">
        <v>4</v>
      </c>
      <c r="U16" s="123">
        <v>4</v>
      </c>
      <c r="V16" s="123">
        <v>4</v>
      </c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58</v>
      </c>
      <c r="AI16" s="202">
        <v>24</v>
      </c>
      <c r="AJ16" s="206">
        <f t="shared" ca="1" si="1"/>
        <v>82</v>
      </c>
      <c r="AK16" s="202">
        <v>4</v>
      </c>
      <c r="AL16" s="203">
        <v>4</v>
      </c>
      <c r="AM16" s="203">
        <v>4</v>
      </c>
      <c r="AN16" s="203">
        <v>4</v>
      </c>
      <c r="AO16" s="204">
        <v>4</v>
      </c>
      <c r="AP16" s="202">
        <v>4</v>
      </c>
      <c r="AQ16" s="203">
        <v>5</v>
      </c>
      <c r="AR16" s="203">
        <v>4</v>
      </c>
      <c r="AS16" s="203">
        <v>4</v>
      </c>
      <c r="AT16" s="204">
        <v>4</v>
      </c>
      <c r="AU16" s="202">
        <v>4</v>
      </c>
      <c r="AV16" s="203">
        <v>5</v>
      </c>
      <c r="AW16" s="203">
        <v>4</v>
      </c>
      <c r="AX16" s="203">
        <v>4</v>
      </c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58</v>
      </c>
      <c r="BK16" s="202">
        <v>47</v>
      </c>
      <c r="BL16" s="439">
        <f t="shared" ca="1" si="3"/>
        <v>19</v>
      </c>
      <c r="BM16" s="365">
        <v>56</v>
      </c>
      <c r="BN16" s="439">
        <f t="shared" ca="1" si="4"/>
        <v>3</v>
      </c>
      <c r="BO16" s="159">
        <f t="shared" ca="1" si="5"/>
        <v>22</v>
      </c>
      <c r="BP16" s="206">
        <f t="shared" ca="1" si="8"/>
        <v>80</v>
      </c>
      <c r="BQ16" s="193">
        <f t="shared" ca="1" si="9"/>
        <v>82</v>
      </c>
      <c r="BR16" s="194">
        <f t="shared" ca="1" si="10"/>
        <v>80</v>
      </c>
      <c r="BS16" s="195">
        <f t="shared" ca="1" si="6"/>
        <v>162</v>
      </c>
      <c r="BT16" s="196">
        <f t="shared" ca="1" si="7"/>
        <v>81</v>
      </c>
      <c r="BU16" s="206">
        <f ca="1">IF(BT16="","",IF(BX16&lt;&gt;"","-",IF(BW16&lt;&gt;"",BW16,IF(COUNTIF(I16:BP16,"-1")&gt;0,"ร",VLOOKUP(BT16,หน้าหลัก!Q$5:U$13,4,TRUE)))))</f>
        <v>4</v>
      </c>
      <c r="BV16" s="207" t="str">
        <f ca="1">BU16&amp;ข้อมูลนักเรียน!G16</f>
        <v>4หญิง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>
        <v>5</v>
      </c>
      <c r="J17" s="123">
        <v>5</v>
      </c>
      <c r="K17" s="123">
        <v>4</v>
      </c>
      <c r="L17" s="123">
        <v>4</v>
      </c>
      <c r="M17" s="124">
        <v>4</v>
      </c>
      <c r="N17" s="122">
        <v>4</v>
      </c>
      <c r="O17" s="123">
        <v>4</v>
      </c>
      <c r="P17" s="123">
        <v>4</v>
      </c>
      <c r="Q17" s="123">
        <v>4</v>
      </c>
      <c r="R17" s="124">
        <v>4</v>
      </c>
      <c r="S17" s="122">
        <v>4</v>
      </c>
      <c r="T17" s="123">
        <v>4</v>
      </c>
      <c r="U17" s="123">
        <v>4</v>
      </c>
      <c r="V17" s="123">
        <v>4</v>
      </c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58</v>
      </c>
      <c r="AI17" s="202">
        <v>24</v>
      </c>
      <c r="AJ17" s="206">
        <f t="shared" ca="1" si="1"/>
        <v>82</v>
      </c>
      <c r="AK17" s="202">
        <v>4</v>
      </c>
      <c r="AL17" s="203">
        <v>4</v>
      </c>
      <c r="AM17" s="203">
        <v>4</v>
      </c>
      <c r="AN17" s="203">
        <v>4</v>
      </c>
      <c r="AO17" s="204">
        <v>4</v>
      </c>
      <c r="AP17" s="202">
        <v>5</v>
      </c>
      <c r="AQ17" s="203">
        <v>4</v>
      </c>
      <c r="AR17" s="203">
        <v>4</v>
      </c>
      <c r="AS17" s="203">
        <v>5</v>
      </c>
      <c r="AT17" s="204">
        <v>4</v>
      </c>
      <c r="AU17" s="202">
        <v>4</v>
      </c>
      <c r="AV17" s="203">
        <v>4</v>
      </c>
      <c r="AW17" s="203">
        <v>4</v>
      </c>
      <c r="AX17" s="203">
        <v>4</v>
      </c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58</v>
      </c>
      <c r="BK17" s="202">
        <v>48</v>
      </c>
      <c r="BL17" s="439">
        <f t="shared" ca="1" si="3"/>
        <v>19</v>
      </c>
      <c r="BM17" s="365">
        <v>72</v>
      </c>
      <c r="BN17" s="439">
        <f t="shared" ca="1" si="4"/>
        <v>4</v>
      </c>
      <c r="BO17" s="159">
        <f t="shared" ca="1" si="5"/>
        <v>23</v>
      </c>
      <c r="BP17" s="206">
        <f t="shared" ca="1" si="8"/>
        <v>81</v>
      </c>
      <c r="BQ17" s="193">
        <f t="shared" ca="1" si="9"/>
        <v>82</v>
      </c>
      <c r="BR17" s="194">
        <f t="shared" ca="1" si="10"/>
        <v>81</v>
      </c>
      <c r="BS17" s="195">
        <f t="shared" ca="1" si="6"/>
        <v>163</v>
      </c>
      <c r="BT17" s="196">
        <f t="shared" ca="1" si="7"/>
        <v>82</v>
      </c>
      <c r="BU17" s="206">
        <f ca="1">IF(BT17="","",IF(BX17&lt;&gt;"","-",IF(BW17&lt;&gt;"",BW17,IF(COUNTIF(I17:BP17,"-1")&gt;0,"ร",VLOOKUP(BT17,หน้าหลัก!Q$5:U$13,4,TRUE)))))</f>
        <v>4</v>
      </c>
      <c r="BV17" s="207" t="str">
        <f ca="1">BU17&amp;ข้อมูลนักเรียน!G17</f>
        <v>4หญิง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>
        <v>4</v>
      </c>
      <c r="J18" s="123">
        <v>4</v>
      </c>
      <c r="K18" s="123">
        <v>4</v>
      </c>
      <c r="L18" s="123">
        <v>4</v>
      </c>
      <c r="M18" s="124">
        <v>4</v>
      </c>
      <c r="N18" s="122">
        <v>4</v>
      </c>
      <c r="O18" s="123">
        <v>4</v>
      </c>
      <c r="P18" s="123">
        <v>4</v>
      </c>
      <c r="Q18" s="123">
        <v>4</v>
      </c>
      <c r="R18" s="124">
        <v>4</v>
      </c>
      <c r="S18" s="122">
        <v>4</v>
      </c>
      <c r="T18" s="123">
        <v>4</v>
      </c>
      <c r="U18" s="123">
        <v>4</v>
      </c>
      <c r="V18" s="123">
        <v>4</v>
      </c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56</v>
      </c>
      <c r="AI18" s="202">
        <v>22</v>
      </c>
      <c r="AJ18" s="206">
        <f t="shared" ca="1" si="1"/>
        <v>78</v>
      </c>
      <c r="AK18" s="202">
        <v>4</v>
      </c>
      <c r="AL18" s="203">
        <v>4</v>
      </c>
      <c r="AM18" s="203">
        <v>4</v>
      </c>
      <c r="AN18" s="203">
        <v>4</v>
      </c>
      <c r="AO18" s="204">
        <v>4</v>
      </c>
      <c r="AP18" s="202">
        <v>4</v>
      </c>
      <c r="AQ18" s="203">
        <v>4</v>
      </c>
      <c r="AR18" s="203">
        <v>4</v>
      </c>
      <c r="AS18" s="203">
        <v>4</v>
      </c>
      <c r="AT18" s="204">
        <v>4</v>
      </c>
      <c r="AU18" s="202">
        <v>4</v>
      </c>
      <c r="AV18" s="203">
        <v>4</v>
      </c>
      <c r="AW18" s="203">
        <v>4</v>
      </c>
      <c r="AX18" s="203">
        <v>4</v>
      </c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56</v>
      </c>
      <c r="BK18" s="202">
        <v>45</v>
      </c>
      <c r="BL18" s="439">
        <f t="shared" ca="1" si="3"/>
        <v>18</v>
      </c>
      <c r="BM18" s="365">
        <v>54</v>
      </c>
      <c r="BN18" s="439">
        <f t="shared" ca="1" si="4"/>
        <v>3</v>
      </c>
      <c r="BO18" s="159">
        <f t="shared" ca="1" si="5"/>
        <v>21</v>
      </c>
      <c r="BP18" s="206">
        <f t="shared" ca="1" si="8"/>
        <v>77</v>
      </c>
      <c r="BQ18" s="193">
        <f t="shared" ca="1" si="9"/>
        <v>78</v>
      </c>
      <c r="BR18" s="194">
        <f t="shared" ca="1" si="10"/>
        <v>77</v>
      </c>
      <c r="BS18" s="195">
        <f t="shared" ca="1" si="6"/>
        <v>155</v>
      </c>
      <c r="BT18" s="196">
        <f t="shared" ca="1" si="7"/>
        <v>78</v>
      </c>
      <c r="BU18" s="206">
        <f ca="1">IF(BT18="","",IF(BX18&lt;&gt;"","-",IF(BW18&lt;&gt;"",BW18,IF(COUNTIF(I18:BP18,"-1")&gt;0,"ร",VLOOKUP(BT18,หน้าหลัก!Q$5:U$13,4,TRUE)))))</f>
        <v>3.5</v>
      </c>
      <c r="BV18" s="207" t="str">
        <f ca="1">BU18&amp;ข้อมูลนักเรียน!G18</f>
        <v>3.5หญิง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sheetProtection password="CC3D" sheet="1" objects="1" scenarios="1"/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1179" priority="89" operator="notEqual">
      <formula>""""""</formula>
    </cfRule>
  </conditionalFormatting>
  <conditionalFormatting sqref="I19:I52">
    <cfRule type="cellIs" dxfId="1178" priority="88" operator="lessThan">
      <formula>$I$7/2</formula>
    </cfRule>
  </conditionalFormatting>
  <conditionalFormatting sqref="J19:J52">
    <cfRule type="cellIs" dxfId="1177" priority="87" operator="lessThan">
      <formula>$J$7/2</formula>
    </cfRule>
  </conditionalFormatting>
  <conditionalFormatting sqref="K19:K52">
    <cfRule type="cellIs" dxfId="1176" priority="86" operator="lessThan">
      <formula>$K$7/2</formula>
    </cfRule>
  </conditionalFormatting>
  <conditionalFormatting sqref="L19:L52">
    <cfRule type="cellIs" dxfId="1175" priority="85" operator="lessThan">
      <formula>$L$7/2</formula>
    </cfRule>
  </conditionalFormatting>
  <conditionalFormatting sqref="M19:M52">
    <cfRule type="cellIs" dxfId="1174" priority="84" operator="lessThan">
      <formula>$M$7/2</formula>
    </cfRule>
  </conditionalFormatting>
  <conditionalFormatting sqref="N19:N52">
    <cfRule type="cellIs" dxfId="1173" priority="83" operator="lessThan">
      <formula>$N$7/2</formula>
    </cfRule>
  </conditionalFormatting>
  <conditionalFormatting sqref="O19:O52">
    <cfRule type="cellIs" dxfId="1172" priority="82" operator="lessThan">
      <formula>$O$7/2</formula>
    </cfRule>
  </conditionalFormatting>
  <conditionalFormatting sqref="P19:P52">
    <cfRule type="cellIs" dxfId="1171" priority="81" operator="lessThan">
      <formula>$P$7/2</formula>
    </cfRule>
  </conditionalFormatting>
  <conditionalFormatting sqref="Q19:Q52">
    <cfRule type="cellIs" dxfId="1170" priority="80" operator="lessThan">
      <formula>$Q$7/2</formula>
    </cfRule>
  </conditionalFormatting>
  <conditionalFormatting sqref="R19:R52">
    <cfRule type="cellIs" dxfId="1169" priority="79" operator="lessThan">
      <formula>$R$7/2</formula>
    </cfRule>
  </conditionalFormatting>
  <conditionalFormatting sqref="S19:S52">
    <cfRule type="cellIs" dxfId="1168" priority="78" operator="lessThan">
      <formula>$S$7/2</formula>
    </cfRule>
  </conditionalFormatting>
  <conditionalFormatting sqref="T19:T52">
    <cfRule type="cellIs" dxfId="1167" priority="77" operator="lessThan">
      <formula>$T$7/2</formula>
    </cfRule>
  </conditionalFormatting>
  <conditionalFormatting sqref="U19:U52">
    <cfRule type="cellIs" dxfId="1166" priority="76" operator="lessThan">
      <formula>$U$7/2</formula>
    </cfRule>
  </conditionalFormatting>
  <conditionalFormatting sqref="V19:V52">
    <cfRule type="cellIs" dxfId="1165" priority="75" operator="lessThan">
      <formula>$V$7/2</formula>
    </cfRule>
  </conditionalFormatting>
  <conditionalFormatting sqref="W8:W52">
    <cfRule type="cellIs" dxfId="1164" priority="74" operator="lessThan">
      <formula>$W$7/2</formula>
    </cfRule>
  </conditionalFormatting>
  <conditionalFormatting sqref="X8:X52">
    <cfRule type="cellIs" dxfId="1163" priority="73" operator="lessThan">
      <formula>$X$7/2</formula>
    </cfRule>
  </conditionalFormatting>
  <conditionalFormatting sqref="Y8:Y52">
    <cfRule type="cellIs" dxfId="1162" priority="72" operator="lessThan">
      <formula>$Y$7/2</formula>
    </cfRule>
  </conditionalFormatting>
  <conditionalFormatting sqref="Z8:Z52">
    <cfRule type="cellIs" dxfId="1161" priority="71" operator="lessThan">
      <formula>$Z$7/2</formula>
    </cfRule>
  </conditionalFormatting>
  <conditionalFormatting sqref="AA8:AA52">
    <cfRule type="cellIs" dxfId="1160" priority="70" operator="lessThan">
      <formula>$AA$7/2</formula>
    </cfRule>
  </conditionalFormatting>
  <conditionalFormatting sqref="AB8:AB52">
    <cfRule type="cellIs" dxfId="1159" priority="69" operator="lessThan">
      <formula>$AB$7/2</formula>
    </cfRule>
  </conditionalFormatting>
  <conditionalFormatting sqref="AC8:AC52">
    <cfRule type="cellIs" dxfId="1158" priority="68" operator="lessThan">
      <formula>$AC$7/2</formula>
    </cfRule>
  </conditionalFormatting>
  <conditionalFormatting sqref="AD8:AD52">
    <cfRule type="cellIs" dxfId="1157" priority="67" operator="lessThan">
      <formula>$AD$7/2</formula>
    </cfRule>
  </conditionalFormatting>
  <conditionalFormatting sqref="AE8:AE52">
    <cfRule type="cellIs" dxfId="1156" priority="66" operator="lessThan">
      <formula>$AE$7/2</formula>
    </cfRule>
  </conditionalFormatting>
  <conditionalFormatting sqref="AF8:AF52">
    <cfRule type="cellIs" dxfId="1155" priority="65" operator="lessThan">
      <formula>$AF$7/2</formula>
    </cfRule>
  </conditionalFormatting>
  <conditionalFormatting sqref="AG8:AG52">
    <cfRule type="cellIs" dxfId="1154" priority="64" operator="lessThan">
      <formula>$AG$7/2</formula>
    </cfRule>
  </conditionalFormatting>
  <conditionalFormatting sqref="AH8:AH52">
    <cfRule type="cellIs" dxfId="1153" priority="63" operator="lessThan">
      <formula>$AH$7/2</formula>
    </cfRule>
  </conditionalFormatting>
  <conditionalFormatting sqref="AI8:AI52">
    <cfRule type="cellIs" dxfId="1152" priority="62" operator="lessThan">
      <formula>$AI$7/2</formula>
    </cfRule>
  </conditionalFormatting>
  <conditionalFormatting sqref="AJ8:AJ52">
    <cfRule type="cellIs" dxfId="1151" priority="61" operator="lessThan">
      <formula>$AJ$7/2</formula>
    </cfRule>
  </conditionalFormatting>
  <conditionalFormatting sqref="AK19:AK52">
    <cfRule type="cellIs" dxfId="1150" priority="60" operator="lessThan">
      <formula>$AK$7/2</formula>
    </cfRule>
  </conditionalFormatting>
  <conditionalFormatting sqref="AL19:AL52">
    <cfRule type="cellIs" dxfId="1149" priority="59" operator="lessThan">
      <formula>$AL$7/2</formula>
    </cfRule>
  </conditionalFormatting>
  <conditionalFormatting sqref="AM19:AM52">
    <cfRule type="cellIs" dxfId="1148" priority="58" operator="lessThan">
      <formula>$AM$7/2</formula>
    </cfRule>
  </conditionalFormatting>
  <conditionalFormatting sqref="AN19:AN52">
    <cfRule type="cellIs" dxfId="1147" priority="57" operator="lessThan">
      <formula>$AN$7/2</formula>
    </cfRule>
  </conditionalFormatting>
  <conditionalFormatting sqref="AO19:AO52">
    <cfRule type="cellIs" dxfId="1146" priority="56" operator="lessThan">
      <formula>$AO$7/2</formula>
    </cfRule>
  </conditionalFormatting>
  <conditionalFormatting sqref="AP19:AP52">
    <cfRule type="cellIs" dxfId="1145" priority="55" operator="lessThan">
      <formula>$AP$7/2</formula>
    </cfRule>
  </conditionalFormatting>
  <conditionalFormatting sqref="AQ19:AQ52">
    <cfRule type="cellIs" dxfId="1144" priority="54" operator="lessThan">
      <formula>$AQ$7/2</formula>
    </cfRule>
  </conditionalFormatting>
  <conditionalFormatting sqref="AR19:AR52">
    <cfRule type="cellIs" dxfId="1143" priority="53" operator="lessThan">
      <formula>$AR$7/2</formula>
    </cfRule>
  </conditionalFormatting>
  <conditionalFormatting sqref="AS19:AS52">
    <cfRule type="cellIs" dxfId="1142" priority="52" operator="lessThan">
      <formula>$AS$7/2</formula>
    </cfRule>
  </conditionalFormatting>
  <conditionalFormatting sqref="AT19:AT52">
    <cfRule type="cellIs" dxfId="1141" priority="51" operator="lessThan">
      <formula>$AT$7/2</formula>
    </cfRule>
  </conditionalFormatting>
  <conditionalFormatting sqref="AU19:AU52">
    <cfRule type="cellIs" dxfId="1140" priority="50" operator="lessThan">
      <formula>$AU$7/2</formula>
    </cfRule>
  </conditionalFormatting>
  <conditionalFormatting sqref="AV19:AV52">
    <cfRule type="cellIs" dxfId="1139" priority="49" operator="lessThan">
      <formula>$AV$7/2</formula>
    </cfRule>
  </conditionalFormatting>
  <conditionalFormatting sqref="AW19:AW52">
    <cfRule type="cellIs" dxfId="1138" priority="48" operator="lessThan">
      <formula>$AW$7/2</formula>
    </cfRule>
  </conditionalFormatting>
  <conditionalFormatting sqref="AX19:AX52">
    <cfRule type="cellIs" dxfId="1137" priority="47" operator="lessThan">
      <formula>$AX$7/2</formula>
    </cfRule>
  </conditionalFormatting>
  <conditionalFormatting sqref="AY8:AY52">
    <cfRule type="cellIs" dxfId="1136" priority="46" operator="lessThan">
      <formula>$AY$7/2</formula>
    </cfRule>
  </conditionalFormatting>
  <conditionalFormatting sqref="AZ8:AZ52">
    <cfRule type="cellIs" dxfId="1135" priority="45" operator="lessThan">
      <formula>$AZ$7/2</formula>
    </cfRule>
  </conditionalFormatting>
  <conditionalFormatting sqref="BA8:BA52">
    <cfRule type="cellIs" dxfId="1134" priority="44" operator="lessThan">
      <formula>$BA$7/2</formula>
    </cfRule>
  </conditionalFormatting>
  <conditionalFormatting sqref="BB8:BB52">
    <cfRule type="cellIs" dxfId="1133" priority="43" operator="lessThan">
      <formula>$BB$7/2</formula>
    </cfRule>
  </conditionalFormatting>
  <conditionalFormatting sqref="BC8:BC52">
    <cfRule type="cellIs" dxfId="1132" priority="42" operator="lessThan">
      <formula>$BC$7/2</formula>
    </cfRule>
  </conditionalFormatting>
  <conditionalFormatting sqref="BD8:BD52">
    <cfRule type="cellIs" dxfId="1131" priority="41" operator="lessThan">
      <formula>$BD$7/2</formula>
    </cfRule>
  </conditionalFormatting>
  <conditionalFormatting sqref="BE8:BE52">
    <cfRule type="cellIs" dxfId="1130" priority="40" operator="lessThan">
      <formula>$BE$7/2</formula>
    </cfRule>
  </conditionalFormatting>
  <conditionalFormatting sqref="BF8:BF52">
    <cfRule type="cellIs" dxfId="1129" priority="39" operator="lessThan">
      <formula>$BF$7/2</formula>
    </cfRule>
  </conditionalFormatting>
  <conditionalFormatting sqref="BG8:BG52">
    <cfRule type="cellIs" dxfId="1128" priority="38" operator="lessThan">
      <formula>$BG$7/2</formula>
    </cfRule>
  </conditionalFormatting>
  <conditionalFormatting sqref="BH8:BH52">
    <cfRule type="cellIs" dxfId="1127" priority="37" operator="lessThan">
      <formula>$BH$7/2</formula>
    </cfRule>
  </conditionalFormatting>
  <conditionalFormatting sqref="BI8:BI52">
    <cfRule type="cellIs" dxfId="1126" priority="36" operator="lessThan">
      <formula>$BI$7/2</formula>
    </cfRule>
  </conditionalFormatting>
  <conditionalFormatting sqref="BJ8:BJ52">
    <cfRule type="cellIs" dxfId="1125" priority="35" operator="lessThan">
      <formula>$BJ$7/2</formula>
    </cfRule>
  </conditionalFormatting>
  <conditionalFormatting sqref="BK8:BK52">
    <cfRule type="cellIs" dxfId="1124" priority="34" operator="lessThan">
      <formula>$BK$7/2</formula>
    </cfRule>
  </conditionalFormatting>
  <conditionalFormatting sqref="BL8:BL52">
    <cfRule type="cellIs" dxfId="1123" priority="33" operator="lessThan">
      <formula>$BL$7/2</formula>
    </cfRule>
  </conditionalFormatting>
  <conditionalFormatting sqref="BM8:BM52">
    <cfRule type="cellIs" dxfId="1122" priority="32" operator="lessThan">
      <formula>$BM$7/2</formula>
    </cfRule>
  </conditionalFormatting>
  <conditionalFormatting sqref="BN8:BN52">
    <cfRule type="cellIs" dxfId="1121" priority="31" operator="lessThan">
      <formula>$BN$7/2</formula>
    </cfRule>
  </conditionalFormatting>
  <conditionalFormatting sqref="BO8:BO52">
    <cfRule type="cellIs" dxfId="1120" priority="30" operator="lessThan">
      <formula>$BO$7/2</formula>
    </cfRule>
  </conditionalFormatting>
  <conditionalFormatting sqref="BP8:BP52">
    <cfRule type="cellIs" dxfId="1119" priority="29" operator="lessThan">
      <formula>$BP$7/2</formula>
    </cfRule>
  </conditionalFormatting>
  <conditionalFormatting sqref="I8:I18">
    <cfRule type="cellIs" dxfId="1118" priority="28" operator="lessThan">
      <formula>$I$7/2</formula>
    </cfRule>
  </conditionalFormatting>
  <conditionalFormatting sqref="J8:J18">
    <cfRule type="cellIs" dxfId="1117" priority="27" operator="lessThan">
      <formula>$J$7/2</formula>
    </cfRule>
  </conditionalFormatting>
  <conditionalFormatting sqref="K8:K18">
    <cfRule type="cellIs" dxfId="1116" priority="26" operator="lessThan">
      <formula>$K$7/2</formula>
    </cfRule>
  </conditionalFormatting>
  <conditionalFormatting sqref="L8:L18">
    <cfRule type="cellIs" dxfId="1115" priority="25" operator="lessThan">
      <formula>$L$7/2</formula>
    </cfRule>
  </conditionalFormatting>
  <conditionalFormatting sqref="M8:M18">
    <cfRule type="cellIs" dxfId="1114" priority="24" operator="lessThan">
      <formula>$M$7/2</formula>
    </cfRule>
  </conditionalFormatting>
  <conditionalFormatting sqref="N8:N18">
    <cfRule type="cellIs" dxfId="1113" priority="23" operator="lessThan">
      <formula>$N$7/2</formula>
    </cfRule>
  </conditionalFormatting>
  <conditionalFormatting sqref="O8:O18">
    <cfRule type="cellIs" dxfId="1112" priority="22" operator="lessThan">
      <formula>$O$7/2</formula>
    </cfRule>
  </conditionalFormatting>
  <conditionalFormatting sqref="P8:P18">
    <cfRule type="cellIs" dxfId="1111" priority="21" operator="lessThan">
      <formula>$P$7/2</formula>
    </cfRule>
  </conditionalFormatting>
  <conditionalFormatting sqref="Q8:Q18">
    <cfRule type="cellIs" dxfId="1110" priority="20" operator="lessThan">
      <formula>$Q$7/2</formula>
    </cfRule>
  </conditionalFormatting>
  <conditionalFormatting sqref="R8:R18">
    <cfRule type="cellIs" dxfId="1109" priority="19" operator="lessThan">
      <formula>$R$7/2</formula>
    </cfRule>
  </conditionalFormatting>
  <conditionalFormatting sqref="S8:S18">
    <cfRule type="cellIs" dxfId="1108" priority="18" operator="lessThan">
      <formula>$S$7/2</formula>
    </cfRule>
  </conditionalFormatting>
  <conditionalFormatting sqref="T8:T18">
    <cfRule type="cellIs" dxfId="1107" priority="17" operator="lessThan">
      <formula>$T$7/2</formula>
    </cfRule>
  </conditionalFormatting>
  <conditionalFormatting sqref="U8:U18">
    <cfRule type="cellIs" dxfId="1106" priority="16" operator="lessThan">
      <formula>$U$7/2</formula>
    </cfRule>
  </conditionalFormatting>
  <conditionalFormatting sqref="V8:V18">
    <cfRule type="cellIs" dxfId="1105" priority="15" operator="lessThan">
      <formula>$V$7/2</formula>
    </cfRule>
  </conditionalFormatting>
  <conditionalFormatting sqref="AK8:AK18">
    <cfRule type="cellIs" dxfId="1104" priority="14" operator="lessThan">
      <formula>$AK$7/2</formula>
    </cfRule>
  </conditionalFormatting>
  <conditionalFormatting sqref="AL8:AL18">
    <cfRule type="cellIs" dxfId="1103" priority="13" operator="lessThan">
      <formula>$AL$7/2</formula>
    </cfRule>
  </conditionalFormatting>
  <conditionalFormatting sqref="AM8:AM18">
    <cfRule type="cellIs" dxfId="1102" priority="12" operator="lessThan">
      <formula>$AM$7/2</formula>
    </cfRule>
  </conditionalFormatting>
  <conditionalFormatting sqref="AN8:AN18">
    <cfRule type="cellIs" dxfId="1101" priority="11" operator="lessThan">
      <formula>$AN$7/2</formula>
    </cfRule>
  </conditionalFormatting>
  <conditionalFormatting sqref="AO8:AO18">
    <cfRule type="cellIs" dxfId="1100" priority="10" operator="lessThan">
      <formula>$AO$7/2</formula>
    </cfRule>
  </conditionalFormatting>
  <conditionalFormatting sqref="AP8:AP18">
    <cfRule type="cellIs" dxfId="1099" priority="9" operator="lessThan">
      <formula>$AP$7/2</formula>
    </cfRule>
  </conditionalFormatting>
  <conditionalFormatting sqref="AQ8:AQ18">
    <cfRule type="cellIs" dxfId="1098" priority="8" operator="lessThan">
      <formula>$AQ$7/2</formula>
    </cfRule>
  </conditionalFormatting>
  <conditionalFormatting sqref="AR8:AR18">
    <cfRule type="cellIs" dxfId="1097" priority="7" operator="lessThan">
      <formula>$AR$7/2</formula>
    </cfRule>
  </conditionalFormatting>
  <conditionalFormatting sqref="AS8:AS18">
    <cfRule type="cellIs" dxfId="1096" priority="6" operator="lessThan">
      <formula>$AS$7/2</formula>
    </cfRule>
  </conditionalFormatting>
  <conditionalFormatting sqref="AT8:AT18">
    <cfRule type="cellIs" dxfId="1095" priority="5" operator="lessThan">
      <formula>$AT$7/2</formula>
    </cfRule>
  </conditionalFormatting>
  <conditionalFormatting sqref="AU8:AU18">
    <cfRule type="cellIs" dxfId="1094" priority="4" operator="lessThan">
      <formula>$AU$7/2</formula>
    </cfRule>
  </conditionalFormatting>
  <conditionalFormatting sqref="AV8:AV18">
    <cfRule type="cellIs" dxfId="1093" priority="3" operator="lessThan">
      <formula>$AV$7/2</formula>
    </cfRule>
  </conditionalFormatting>
  <conditionalFormatting sqref="AW8:AW18">
    <cfRule type="cellIs" dxfId="1092" priority="2" operator="lessThan">
      <formula>$AW$7/2</formula>
    </cfRule>
  </conditionalFormatting>
  <conditionalFormatting sqref="AX8:AX18">
    <cfRule type="cellIs" dxfId="1091" priority="1" operator="lessThan">
      <formula>$AX$7/2</formula>
    </cfRule>
  </conditionalFormatting>
  <dataValidations count="65">
    <dataValidation allowBlank="1" showInputMessage="1" showErrorMessage="1" promptTitle="เช็คเวลาเรียน" sqref="BX8:BX52 BL7:BP7 BJ7 AH7:AJ7"/>
    <dataValidation allowBlank="1" showInputMessage="1" showErrorMessage="1" promptTitle="เดือน" sqref="BX3"/>
    <dataValidation type="list" allowBlank="1" showInputMessage="1" sqref="BW8:BW52">
      <formula1>regrade</formula1>
    </dataValidation>
    <dataValidation type="list" allowBlank="1" showInputMessage="1" showErrorMessage="1" promptTitle="เช็คเวลาเรียน" sqref="I53:BX1048576">
      <formula1>เช็ค</formula1>
    </dataValidation>
    <dataValidation type="whole" allowBlank="1" showInputMessage="1" showErrorMessage="1" sqref="I7:AG7">
      <formula1>1</formula1>
      <formula2>50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CE63"/>
  <sheetViews>
    <sheetView workbookViewId="0">
      <pane xSplit="6" ySplit="7" topLeftCell="I8" activePane="bottomRight" state="frozen"/>
      <selection activeCell="E3" sqref="E3:F3"/>
      <selection pane="topRight" activeCell="E3" sqref="E3:F3"/>
      <selection pane="bottomLeft" activeCell="E3" sqref="E3:F3"/>
      <selection pane="bottomRight" activeCell="BX21" sqref="BX21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IF(INDIRECT("หน้าหลัก!D21")="","",INDIRECT("หน้าหลัก!D21"))</f>
        <v>ส15101</v>
      </c>
      <c r="E3" s="750" t="str">
        <f ca="1">IF(INDIRECT("หน้าหลัก!H21")="","",INDIRECT("หน้าหลัก!H21")&amp;" ชั่วโมง/ปี")</f>
        <v>80 ชั่วโมง/ปี</v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IF(INDIRECT("หน้าหลัก!E21")="","",INDIRECT("หน้าหลัก!E21"))</f>
        <v>สังคมศึกษา</v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>
        <v>1</v>
      </c>
      <c r="J5" s="736">
        <v>2</v>
      </c>
      <c r="K5" s="736">
        <v>3</v>
      </c>
      <c r="L5" s="736">
        <v>4</v>
      </c>
      <c r="M5" s="736">
        <v>5</v>
      </c>
      <c r="N5" s="736">
        <v>6</v>
      </c>
      <c r="O5" s="736">
        <v>7</v>
      </c>
      <c r="P5" s="736">
        <v>8</v>
      </c>
      <c r="Q5" s="736">
        <v>9</v>
      </c>
      <c r="R5" s="736">
        <v>10</v>
      </c>
      <c r="S5" s="736">
        <v>11</v>
      </c>
      <c r="T5" s="736">
        <v>12</v>
      </c>
      <c r="U5" s="736">
        <v>13</v>
      </c>
      <c r="V5" s="736">
        <v>14</v>
      </c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>
        <v>15</v>
      </c>
      <c r="AL5" s="742">
        <v>16</v>
      </c>
      <c r="AM5" s="742">
        <v>17</v>
      </c>
      <c r="AN5" s="742">
        <v>18</v>
      </c>
      <c r="AO5" s="742">
        <v>19</v>
      </c>
      <c r="AP5" s="742">
        <v>20</v>
      </c>
      <c r="AQ5" s="742">
        <v>21</v>
      </c>
      <c r="AR5" s="742">
        <v>22</v>
      </c>
      <c r="AS5" s="742">
        <v>23</v>
      </c>
      <c r="AT5" s="742">
        <v>24</v>
      </c>
      <c r="AU5" s="742">
        <v>25</v>
      </c>
      <c r="AV5" s="742">
        <v>26</v>
      </c>
      <c r="AW5" s="742">
        <v>27</v>
      </c>
      <c r="AX5" s="742">
        <v>28</v>
      </c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100-INDIRECT("หน้าหลัก!L21") &amp; "%"</f>
        <v>80%</v>
      </c>
      <c r="BL6" s="391" t="s">
        <v>317</v>
      </c>
      <c r="BM6" s="430" t="str">
        <f ca="1">INDIRECT("หน้าหลัก!L21") &amp; "%"</f>
        <v>20%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507">
        <v>5</v>
      </c>
      <c r="J7" s="507">
        <v>5</v>
      </c>
      <c r="K7" s="507">
        <v>5</v>
      </c>
      <c r="L7" s="507">
        <v>5</v>
      </c>
      <c r="M7" s="507">
        <v>5</v>
      </c>
      <c r="N7" s="507">
        <v>5</v>
      </c>
      <c r="O7" s="507">
        <v>5</v>
      </c>
      <c r="P7" s="507">
        <v>5</v>
      </c>
      <c r="Q7" s="507">
        <v>5</v>
      </c>
      <c r="R7" s="507">
        <v>5</v>
      </c>
      <c r="S7" s="507">
        <v>5</v>
      </c>
      <c r="T7" s="507">
        <v>5</v>
      </c>
      <c r="U7" s="507">
        <v>5</v>
      </c>
      <c r="V7" s="507">
        <v>5</v>
      </c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70</v>
      </c>
      <c r="AI7" s="435">
        <v>30</v>
      </c>
      <c r="AJ7" s="432">
        <f>AH7+AI7</f>
        <v>100</v>
      </c>
      <c r="AK7" s="507">
        <v>5</v>
      </c>
      <c r="AL7" s="507">
        <v>5</v>
      </c>
      <c r="AM7" s="507">
        <v>5</v>
      </c>
      <c r="AN7" s="507">
        <v>5</v>
      </c>
      <c r="AO7" s="507">
        <v>5</v>
      </c>
      <c r="AP7" s="507">
        <v>5</v>
      </c>
      <c r="AQ7" s="507">
        <v>5</v>
      </c>
      <c r="AR7" s="507">
        <v>5</v>
      </c>
      <c r="AS7" s="507">
        <v>5</v>
      </c>
      <c r="AT7" s="507">
        <v>5</v>
      </c>
      <c r="AU7" s="507">
        <v>5</v>
      </c>
      <c r="AV7" s="507">
        <v>5</v>
      </c>
      <c r="AW7" s="507">
        <v>5</v>
      </c>
      <c r="AX7" s="507">
        <v>5</v>
      </c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70</v>
      </c>
      <c r="BK7" s="436">
        <v>60</v>
      </c>
      <c r="BL7" s="434">
        <f ca="1">BO7*BK6</f>
        <v>24</v>
      </c>
      <c r="BM7" s="437">
        <v>20</v>
      </c>
      <c r="BN7" s="434">
        <f ca="1">BO7*BM6</f>
        <v>6</v>
      </c>
      <c r="BO7" s="436">
        <v>30</v>
      </c>
      <c r="BP7" s="433">
        <f>SUM(BJ7,BO7)</f>
        <v>100</v>
      </c>
      <c r="BQ7" s="421">
        <f>AJ7</f>
        <v>100</v>
      </c>
      <c r="BR7" s="421">
        <f>BP7</f>
        <v>100</v>
      </c>
      <c r="BS7" s="421">
        <f>BQ7+BR7</f>
        <v>200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>
        <v>4</v>
      </c>
      <c r="J8" s="155">
        <v>4</v>
      </c>
      <c r="K8" s="155">
        <v>4</v>
      </c>
      <c r="L8" s="155">
        <v>4</v>
      </c>
      <c r="M8" s="156">
        <v>4</v>
      </c>
      <c r="N8" s="188">
        <v>4</v>
      </c>
      <c r="O8" s="155">
        <v>4</v>
      </c>
      <c r="P8" s="155">
        <v>3</v>
      </c>
      <c r="Q8" s="155">
        <v>3</v>
      </c>
      <c r="R8" s="156">
        <v>3</v>
      </c>
      <c r="S8" s="188">
        <v>3</v>
      </c>
      <c r="T8" s="155">
        <v>3</v>
      </c>
      <c r="U8" s="155">
        <v>3</v>
      </c>
      <c r="V8" s="155">
        <v>4</v>
      </c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50</v>
      </c>
      <c r="AI8" s="189">
        <v>15</v>
      </c>
      <c r="AJ8" s="158">
        <f t="shared" ref="AJ8:AJ52" ca="1" si="1">IF(C8="","",SUMIF(AH8:AI8,"&lt;&gt;-1"))</f>
        <v>65</v>
      </c>
      <c r="AK8" s="189">
        <v>4</v>
      </c>
      <c r="AL8" s="190">
        <v>4</v>
      </c>
      <c r="AM8" s="190">
        <v>4</v>
      </c>
      <c r="AN8" s="190">
        <v>3</v>
      </c>
      <c r="AO8" s="191">
        <v>3</v>
      </c>
      <c r="AP8" s="189">
        <v>3</v>
      </c>
      <c r="AQ8" s="190">
        <v>3</v>
      </c>
      <c r="AR8" s="190">
        <v>3</v>
      </c>
      <c r="AS8" s="190">
        <v>3</v>
      </c>
      <c r="AT8" s="191">
        <v>3</v>
      </c>
      <c r="AU8" s="189">
        <v>3</v>
      </c>
      <c r="AV8" s="190">
        <v>3</v>
      </c>
      <c r="AW8" s="190">
        <v>3</v>
      </c>
      <c r="AX8" s="190">
        <v>3</v>
      </c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45</v>
      </c>
      <c r="BK8" s="189">
        <v>35</v>
      </c>
      <c r="BL8" s="438">
        <f t="shared" ref="BL8:BL52" ca="1" si="3">IF(C8="","",ROUND(BK8*BL$7/BK$7,0))</f>
        <v>14</v>
      </c>
      <c r="BM8" s="364">
        <v>12</v>
      </c>
      <c r="BN8" s="438">
        <f t="shared" ref="BN8:BN52" ca="1" si="4">IF(C8="","",ROUND(BM8*BN$7/BM$7,0))</f>
        <v>4</v>
      </c>
      <c r="BO8" s="159">
        <f t="shared" ref="BO8:BO52" ca="1" si="5">IF(C8="","",BL8+BN8)</f>
        <v>18</v>
      </c>
      <c r="BP8" s="158">
        <f ca="1">IF(C8="","",SUM(BJ8,BO8))</f>
        <v>63</v>
      </c>
      <c r="BQ8" s="193">
        <f ca="1">AJ8</f>
        <v>65</v>
      </c>
      <c r="BR8" s="194">
        <f ca="1">BP8</f>
        <v>63</v>
      </c>
      <c r="BS8" s="195">
        <f t="shared" ref="BS8:BS52" ca="1" si="6">IF(C8="","",BQ8+BR8)</f>
        <v>128</v>
      </c>
      <c r="BT8" s="196">
        <f t="shared" ref="BT8:BT52" ca="1" si="7">IF(C8="","",ROUND(BS8/BS$7*BT$7,0))</f>
        <v>64</v>
      </c>
      <c r="BU8" s="158">
        <f ca="1">IF(BT8="","",IF(BX8&lt;&gt;"","-",IF(BW8&lt;&gt;"",BW8,IF(COUNTIF(I8:BP8,"-1")&gt;0,"ร",VLOOKUP(BT8,หน้าหลัก!Q$5:U$13,4,TRUE)))))</f>
        <v>2</v>
      </c>
      <c r="BV8" s="197" t="str">
        <f ca="1">BU8&amp;ข้อมูลนักเรียน!G8</f>
        <v>2ชาย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>
        <v>4</v>
      </c>
      <c r="J9" s="123">
        <v>4</v>
      </c>
      <c r="K9" s="123">
        <v>4</v>
      </c>
      <c r="L9" s="123">
        <v>4</v>
      </c>
      <c r="M9" s="124">
        <v>4</v>
      </c>
      <c r="N9" s="122">
        <v>4</v>
      </c>
      <c r="O9" s="123">
        <v>4</v>
      </c>
      <c r="P9" s="123">
        <v>4</v>
      </c>
      <c r="Q9" s="123">
        <v>3</v>
      </c>
      <c r="R9" s="124">
        <v>3</v>
      </c>
      <c r="S9" s="122">
        <v>3</v>
      </c>
      <c r="T9" s="123">
        <v>3</v>
      </c>
      <c r="U9" s="123">
        <v>3</v>
      </c>
      <c r="V9" s="123">
        <v>3</v>
      </c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50</v>
      </c>
      <c r="AI9" s="202">
        <v>17</v>
      </c>
      <c r="AJ9" s="206">
        <f t="shared" ca="1" si="1"/>
        <v>67</v>
      </c>
      <c r="AK9" s="202">
        <v>4</v>
      </c>
      <c r="AL9" s="203">
        <v>4</v>
      </c>
      <c r="AM9" s="203">
        <v>4</v>
      </c>
      <c r="AN9" s="203">
        <v>4</v>
      </c>
      <c r="AO9" s="204">
        <v>3</v>
      </c>
      <c r="AP9" s="202">
        <v>3</v>
      </c>
      <c r="AQ9" s="203">
        <v>3</v>
      </c>
      <c r="AR9" s="203">
        <v>3</v>
      </c>
      <c r="AS9" s="203">
        <v>3</v>
      </c>
      <c r="AT9" s="204">
        <v>3</v>
      </c>
      <c r="AU9" s="202">
        <v>3</v>
      </c>
      <c r="AV9" s="203">
        <v>3</v>
      </c>
      <c r="AW9" s="203">
        <v>3</v>
      </c>
      <c r="AX9" s="203">
        <v>3</v>
      </c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46</v>
      </c>
      <c r="BK9" s="202">
        <v>40</v>
      </c>
      <c r="BL9" s="439">
        <f t="shared" ca="1" si="3"/>
        <v>16</v>
      </c>
      <c r="BM9" s="365">
        <v>12</v>
      </c>
      <c r="BN9" s="439">
        <f t="shared" ca="1" si="4"/>
        <v>4</v>
      </c>
      <c r="BO9" s="159">
        <f t="shared" ca="1" si="5"/>
        <v>20</v>
      </c>
      <c r="BP9" s="206">
        <f t="shared" ref="BP9:BP52" ca="1" si="8">IF(C9="","",SUM(BJ9,BO9))</f>
        <v>66</v>
      </c>
      <c r="BQ9" s="193">
        <f t="shared" ref="BQ9:BQ52" ca="1" si="9">AJ9</f>
        <v>67</v>
      </c>
      <c r="BR9" s="194">
        <f t="shared" ref="BR9:BR52" ca="1" si="10">BP9</f>
        <v>66</v>
      </c>
      <c r="BS9" s="195">
        <f t="shared" ca="1" si="6"/>
        <v>133</v>
      </c>
      <c r="BT9" s="196">
        <f t="shared" ca="1" si="7"/>
        <v>67</v>
      </c>
      <c r="BU9" s="206">
        <f ca="1">IF(BT9="","",IF(BX9&lt;&gt;"","-",IF(BW9&lt;&gt;"",BW9,IF(COUNTIF(I9:BP9,"-1")&gt;0,"ร",VLOOKUP(BT9,หน้าหลัก!Q$5:U$13,4,TRUE)))))</f>
        <v>2.5</v>
      </c>
      <c r="BV9" s="207" t="str">
        <f ca="1">BU9&amp;ข้อมูลนักเรียน!G9</f>
        <v>2.5ชาย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>
        <v>4</v>
      </c>
      <c r="J10" s="123">
        <v>4</v>
      </c>
      <c r="K10" s="123">
        <v>4</v>
      </c>
      <c r="L10" s="123">
        <v>4</v>
      </c>
      <c r="M10" s="124">
        <v>5</v>
      </c>
      <c r="N10" s="122">
        <v>5</v>
      </c>
      <c r="O10" s="123">
        <v>4</v>
      </c>
      <c r="P10" s="123">
        <v>4</v>
      </c>
      <c r="Q10" s="123">
        <v>4</v>
      </c>
      <c r="R10" s="124">
        <v>4</v>
      </c>
      <c r="S10" s="122">
        <v>4</v>
      </c>
      <c r="T10" s="123">
        <v>4</v>
      </c>
      <c r="U10" s="123">
        <v>4</v>
      </c>
      <c r="V10" s="123">
        <v>3</v>
      </c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57</v>
      </c>
      <c r="AI10" s="202">
        <v>21</v>
      </c>
      <c r="AJ10" s="206">
        <f t="shared" ca="1" si="1"/>
        <v>78</v>
      </c>
      <c r="AK10" s="202">
        <v>4</v>
      </c>
      <c r="AL10" s="203">
        <v>4</v>
      </c>
      <c r="AM10" s="203">
        <v>4</v>
      </c>
      <c r="AN10" s="203">
        <v>4</v>
      </c>
      <c r="AO10" s="204">
        <v>4</v>
      </c>
      <c r="AP10" s="202">
        <v>3</v>
      </c>
      <c r="AQ10" s="203">
        <v>3</v>
      </c>
      <c r="AR10" s="203">
        <v>3</v>
      </c>
      <c r="AS10" s="203">
        <v>3</v>
      </c>
      <c r="AT10" s="204">
        <v>3</v>
      </c>
      <c r="AU10" s="202">
        <v>3</v>
      </c>
      <c r="AV10" s="203">
        <v>3</v>
      </c>
      <c r="AW10" s="203">
        <v>3</v>
      </c>
      <c r="AX10" s="203">
        <v>3</v>
      </c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47</v>
      </c>
      <c r="BK10" s="202">
        <v>38</v>
      </c>
      <c r="BL10" s="439">
        <f t="shared" ca="1" si="3"/>
        <v>15</v>
      </c>
      <c r="BM10" s="365">
        <v>14</v>
      </c>
      <c r="BN10" s="439">
        <f t="shared" ca="1" si="4"/>
        <v>4</v>
      </c>
      <c r="BO10" s="159">
        <f t="shared" ca="1" si="5"/>
        <v>19</v>
      </c>
      <c r="BP10" s="206">
        <f t="shared" ca="1" si="8"/>
        <v>66</v>
      </c>
      <c r="BQ10" s="193">
        <f t="shared" ca="1" si="9"/>
        <v>78</v>
      </c>
      <c r="BR10" s="194">
        <f t="shared" ca="1" si="10"/>
        <v>66</v>
      </c>
      <c r="BS10" s="195">
        <f t="shared" ca="1" si="6"/>
        <v>144</v>
      </c>
      <c r="BT10" s="196">
        <f t="shared" ca="1" si="7"/>
        <v>72</v>
      </c>
      <c r="BU10" s="206">
        <f ca="1">IF(BT10="","",IF(BX10&lt;&gt;"","-",IF(BW10&lt;&gt;"",BW10,IF(COUNTIF(I10:BP10,"-1")&gt;0,"ร",VLOOKUP(BT10,หน้าหลัก!Q$5:U$13,4,TRUE)))))</f>
        <v>3</v>
      </c>
      <c r="BV10" s="207" t="str">
        <f ca="1">BU10&amp;ข้อมูลนักเรียน!G10</f>
        <v>3ชาย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>
        <v>3</v>
      </c>
      <c r="J11" s="123">
        <v>3</v>
      </c>
      <c r="K11" s="123">
        <v>3</v>
      </c>
      <c r="L11" s="123">
        <v>3</v>
      </c>
      <c r="M11" s="124">
        <v>3</v>
      </c>
      <c r="N11" s="122">
        <v>3</v>
      </c>
      <c r="O11" s="123">
        <v>4</v>
      </c>
      <c r="P11" s="123">
        <v>4</v>
      </c>
      <c r="Q11" s="123">
        <v>4</v>
      </c>
      <c r="R11" s="124">
        <v>4</v>
      </c>
      <c r="S11" s="122">
        <v>4</v>
      </c>
      <c r="T11" s="123">
        <v>4</v>
      </c>
      <c r="U11" s="123">
        <v>4</v>
      </c>
      <c r="V11" s="123">
        <v>4</v>
      </c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50</v>
      </c>
      <c r="AI11" s="202">
        <v>13</v>
      </c>
      <c r="AJ11" s="206">
        <f t="shared" ca="1" si="1"/>
        <v>63</v>
      </c>
      <c r="AK11" s="202">
        <v>3</v>
      </c>
      <c r="AL11" s="203">
        <v>3</v>
      </c>
      <c r="AM11" s="203">
        <v>3</v>
      </c>
      <c r="AN11" s="203">
        <v>3</v>
      </c>
      <c r="AO11" s="204">
        <v>3</v>
      </c>
      <c r="AP11" s="202">
        <v>3</v>
      </c>
      <c r="AQ11" s="203">
        <v>3</v>
      </c>
      <c r="AR11" s="203">
        <v>3</v>
      </c>
      <c r="AS11" s="203">
        <v>3</v>
      </c>
      <c r="AT11" s="204">
        <v>3</v>
      </c>
      <c r="AU11" s="202">
        <v>3</v>
      </c>
      <c r="AV11" s="203">
        <v>3</v>
      </c>
      <c r="AW11" s="203">
        <v>3</v>
      </c>
      <c r="AX11" s="203">
        <v>3</v>
      </c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42</v>
      </c>
      <c r="BK11" s="202">
        <v>36</v>
      </c>
      <c r="BL11" s="439">
        <f t="shared" ca="1" si="3"/>
        <v>14</v>
      </c>
      <c r="BM11" s="365">
        <v>10</v>
      </c>
      <c r="BN11" s="439">
        <f t="shared" ca="1" si="4"/>
        <v>3</v>
      </c>
      <c r="BO11" s="159">
        <f t="shared" ca="1" si="5"/>
        <v>17</v>
      </c>
      <c r="BP11" s="206">
        <f t="shared" ca="1" si="8"/>
        <v>59</v>
      </c>
      <c r="BQ11" s="193">
        <f t="shared" ca="1" si="9"/>
        <v>63</v>
      </c>
      <c r="BR11" s="194">
        <f t="shared" ca="1" si="10"/>
        <v>59</v>
      </c>
      <c r="BS11" s="195">
        <f t="shared" ca="1" si="6"/>
        <v>122</v>
      </c>
      <c r="BT11" s="196">
        <f t="shared" ca="1" si="7"/>
        <v>61</v>
      </c>
      <c r="BU11" s="206">
        <f ca="1">IF(BT11="","",IF(BX11&lt;&gt;"","-",IF(BW11&lt;&gt;"",BW11,IF(COUNTIF(I11:BP11,"-1")&gt;0,"ร",VLOOKUP(BT11,หน้าหลัก!Q$5:U$13,4,TRUE)))))</f>
        <v>2</v>
      </c>
      <c r="BV11" s="207" t="str">
        <f ca="1">BU11&amp;ข้อมูลนักเรียน!G11</f>
        <v>2ชาย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>
        <v>3</v>
      </c>
      <c r="J12" s="123">
        <v>5</v>
      </c>
      <c r="K12" s="123">
        <v>5</v>
      </c>
      <c r="L12" s="123">
        <v>4</v>
      </c>
      <c r="M12" s="124">
        <v>3</v>
      </c>
      <c r="N12" s="122">
        <v>4</v>
      </c>
      <c r="O12" s="123">
        <v>4</v>
      </c>
      <c r="P12" s="123">
        <v>4</v>
      </c>
      <c r="Q12" s="123">
        <v>4</v>
      </c>
      <c r="R12" s="124">
        <v>4</v>
      </c>
      <c r="S12" s="122">
        <v>4</v>
      </c>
      <c r="T12" s="123">
        <v>4</v>
      </c>
      <c r="U12" s="123">
        <v>4</v>
      </c>
      <c r="V12" s="123">
        <v>4</v>
      </c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56</v>
      </c>
      <c r="AI12" s="202">
        <v>20</v>
      </c>
      <c r="AJ12" s="206">
        <f t="shared" ca="1" si="1"/>
        <v>76</v>
      </c>
      <c r="AK12" s="202">
        <v>3</v>
      </c>
      <c r="AL12" s="203">
        <v>4</v>
      </c>
      <c r="AM12" s="203">
        <v>4</v>
      </c>
      <c r="AN12" s="203">
        <v>4</v>
      </c>
      <c r="AO12" s="204">
        <v>4</v>
      </c>
      <c r="AP12" s="202">
        <v>4</v>
      </c>
      <c r="AQ12" s="203">
        <v>4</v>
      </c>
      <c r="AR12" s="203">
        <v>4</v>
      </c>
      <c r="AS12" s="203">
        <v>4</v>
      </c>
      <c r="AT12" s="204">
        <v>4</v>
      </c>
      <c r="AU12" s="202">
        <v>4</v>
      </c>
      <c r="AV12" s="203">
        <v>4</v>
      </c>
      <c r="AW12" s="203">
        <v>4</v>
      </c>
      <c r="AX12" s="203">
        <v>4</v>
      </c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55</v>
      </c>
      <c r="BK12" s="202">
        <v>45</v>
      </c>
      <c r="BL12" s="439">
        <f t="shared" ca="1" si="3"/>
        <v>18</v>
      </c>
      <c r="BM12" s="365">
        <v>14</v>
      </c>
      <c r="BN12" s="439">
        <f t="shared" ca="1" si="4"/>
        <v>4</v>
      </c>
      <c r="BO12" s="159">
        <f t="shared" ca="1" si="5"/>
        <v>22</v>
      </c>
      <c r="BP12" s="206">
        <f t="shared" ca="1" si="8"/>
        <v>77</v>
      </c>
      <c r="BQ12" s="193">
        <f t="shared" ca="1" si="9"/>
        <v>76</v>
      </c>
      <c r="BR12" s="194">
        <f t="shared" ca="1" si="10"/>
        <v>77</v>
      </c>
      <c r="BS12" s="195">
        <f t="shared" ca="1" si="6"/>
        <v>153</v>
      </c>
      <c r="BT12" s="196">
        <f t="shared" ca="1" si="7"/>
        <v>77</v>
      </c>
      <c r="BU12" s="206">
        <f ca="1">IF(BT12="","",IF(BX12&lt;&gt;"","-",IF(BW12&lt;&gt;"",BW12,IF(COUNTIF(I12:BP12,"-1")&gt;0,"ร",VLOOKUP(BT12,หน้าหลัก!Q$5:U$13,4,TRUE)))))</f>
        <v>3.5</v>
      </c>
      <c r="BV12" s="207" t="str">
        <f ca="1">BU12&amp;ข้อมูลนักเรียน!G12</f>
        <v>3.5หญิง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>
        <v>4</v>
      </c>
      <c r="J13" s="123">
        <v>4</v>
      </c>
      <c r="K13" s="123">
        <v>4</v>
      </c>
      <c r="L13" s="123">
        <v>4</v>
      </c>
      <c r="M13" s="124">
        <v>4</v>
      </c>
      <c r="N13" s="122">
        <v>4</v>
      </c>
      <c r="O13" s="123">
        <v>4</v>
      </c>
      <c r="P13" s="123">
        <v>4</v>
      </c>
      <c r="Q13" s="123">
        <v>4</v>
      </c>
      <c r="R13" s="124">
        <v>4</v>
      </c>
      <c r="S13" s="122">
        <v>4</v>
      </c>
      <c r="T13" s="123">
        <v>4</v>
      </c>
      <c r="U13" s="123">
        <v>4</v>
      </c>
      <c r="V13" s="123">
        <v>3</v>
      </c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55</v>
      </c>
      <c r="AI13" s="202">
        <v>18</v>
      </c>
      <c r="AJ13" s="206">
        <f t="shared" ca="1" si="1"/>
        <v>73</v>
      </c>
      <c r="AK13" s="202">
        <v>3</v>
      </c>
      <c r="AL13" s="203">
        <v>3</v>
      </c>
      <c r="AM13" s="203">
        <v>4</v>
      </c>
      <c r="AN13" s="203">
        <v>4</v>
      </c>
      <c r="AO13" s="204">
        <v>4</v>
      </c>
      <c r="AP13" s="202">
        <v>4</v>
      </c>
      <c r="AQ13" s="203">
        <v>4</v>
      </c>
      <c r="AR13" s="203">
        <v>4</v>
      </c>
      <c r="AS13" s="203">
        <v>4</v>
      </c>
      <c r="AT13" s="204">
        <v>4</v>
      </c>
      <c r="AU13" s="202">
        <v>4</v>
      </c>
      <c r="AV13" s="203">
        <v>4</v>
      </c>
      <c r="AW13" s="203">
        <v>4</v>
      </c>
      <c r="AX13" s="203">
        <v>4</v>
      </c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54</v>
      </c>
      <c r="BK13" s="202">
        <v>43</v>
      </c>
      <c r="BL13" s="439">
        <f t="shared" ca="1" si="3"/>
        <v>17</v>
      </c>
      <c r="BM13" s="365">
        <v>12</v>
      </c>
      <c r="BN13" s="439">
        <f t="shared" ca="1" si="4"/>
        <v>4</v>
      </c>
      <c r="BO13" s="159">
        <f t="shared" ca="1" si="5"/>
        <v>21</v>
      </c>
      <c r="BP13" s="206">
        <f t="shared" ca="1" si="8"/>
        <v>75</v>
      </c>
      <c r="BQ13" s="193">
        <f t="shared" ca="1" si="9"/>
        <v>73</v>
      </c>
      <c r="BR13" s="194">
        <f t="shared" ca="1" si="10"/>
        <v>75</v>
      </c>
      <c r="BS13" s="195">
        <f t="shared" ca="1" si="6"/>
        <v>148</v>
      </c>
      <c r="BT13" s="196">
        <f t="shared" ca="1" si="7"/>
        <v>74</v>
      </c>
      <c r="BU13" s="206">
        <f ca="1">IF(BT13="","",IF(BX13&lt;&gt;"","-",IF(BW13&lt;&gt;"",BW13,IF(COUNTIF(I13:BP13,"-1")&gt;0,"ร",VLOOKUP(BT13,หน้าหลัก!Q$5:U$13,4,TRUE)))))</f>
        <v>3</v>
      </c>
      <c r="BV13" s="207" t="str">
        <f ca="1">BU13&amp;ข้อมูลนักเรียน!G13</f>
        <v>3หญิง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>
        <v>4</v>
      </c>
      <c r="J14" s="123">
        <v>4</v>
      </c>
      <c r="K14" s="123">
        <v>4</v>
      </c>
      <c r="L14" s="123">
        <v>4</v>
      </c>
      <c r="M14" s="124">
        <v>4</v>
      </c>
      <c r="N14" s="122">
        <v>4</v>
      </c>
      <c r="O14" s="123">
        <v>4</v>
      </c>
      <c r="P14" s="123">
        <v>4</v>
      </c>
      <c r="Q14" s="123">
        <v>4</v>
      </c>
      <c r="R14" s="124">
        <v>4</v>
      </c>
      <c r="S14" s="122">
        <v>4</v>
      </c>
      <c r="T14" s="123">
        <v>4</v>
      </c>
      <c r="U14" s="123">
        <v>4</v>
      </c>
      <c r="V14" s="123">
        <v>4</v>
      </c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56</v>
      </c>
      <c r="AI14" s="202">
        <v>19</v>
      </c>
      <c r="AJ14" s="206">
        <f t="shared" ca="1" si="1"/>
        <v>75</v>
      </c>
      <c r="AK14" s="202">
        <v>5</v>
      </c>
      <c r="AL14" s="203">
        <v>5</v>
      </c>
      <c r="AM14" s="203">
        <v>4</v>
      </c>
      <c r="AN14" s="203">
        <v>4</v>
      </c>
      <c r="AO14" s="204">
        <v>4</v>
      </c>
      <c r="AP14" s="202">
        <v>4</v>
      </c>
      <c r="AQ14" s="203">
        <v>4</v>
      </c>
      <c r="AR14" s="203">
        <v>4</v>
      </c>
      <c r="AS14" s="203">
        <v>4</v>
      </c>
      <c r="AT14" s="204">
        <v>4</v>
      </c>
      <c r="AU14" s="202">
        <v>4</v>
      </c>
      <c r="AV14" s="203">
        <v>4</v>
      </c>
      <c r="AW14" s="203">
        <v>4</v>
      </c>
      <c r="AX14" s="203">
        <v>4</v>
      </c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58</v>
      </c>
      <c r="BK14" s="202">
        <v>46</v>
      </c>
      <c r="BL14" s="439">
        <f t="shared" ca="1" si="3"/>
        <v>18</v>
      </c>
      <c r="BM14" s="365">
        <v>14</v>
      </c>
      <c r="BN14" s="439">
        <f t="shared" ca="1" si="4"/>
        <v>4</v>
      </c>
      <c r="BO14" s="159">
        <f t="shared" ca="1" si="5"/>
        <v>22</v>
      </c>
      <c r="BP14" s="206">
        <f t="shared" ca="1" si="8"/>
        <v>80</v>
      </c>
      <c r="BQ14" s="193">
        <f t="shared" ca="1" si="9"/>
        <v>75</v>
      </c>
      <c r="BR14" s="194">
        <f t="shared" ca="1" si="10"/>
        <v>80</v>
      </c>
      <c r="BS14" s="195">
        <f t="shared" ca="1" si="6"/>
        <v>155</v>
      </c>
      <c r="BT14" s="196">
        <f t="shared" ca="1" si="7"/>
        <v>78</v>
      </c>
      <c r="BU14" s="206">
        <f ca="1">IF(BT14="","",IF(BX14&lt;&gt;"","-",IF(BW14&lt;&gt;"",BW14,IF(COUNTIF(I14:BP14,"-1")&gt;0,"ร",VLOOKUP(BT14,หน้าหลัก!Q$5:U$13,4,TRUE)))))</f>
        <v>3.5</v>
      </c>
      <c r="BV14" s="207" t="str">
        <f ca="1">BU14&amp;ข้อมูลนักเรียน!G14</f>
        <v>3.5หญิง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>
        <v>4</v>
      </c>
      <c r="J15" s="123">
        <v>4</v>
      </c>
      <c r="K15" s="123">
        <v>4</v>
      </c>
      <c r="L15" s="123">
        <v>4</v>
      </c>
      <c r="M15" s="124">
        <v>4</v>
      </c>
      <c r="N15" s="122">
        <v>4</v>
      </c>
      <c r="O15" s="123">
        <v>4</v>
      </c>
      <c r="P15" s="123">
        <v>4</v>
      </c>
      <c r="Q15" s="123">
        <v>4</v>
      </c>
      <c r="R15" s="124">
        <v>4</v>
      </c>
      <c r="S15" s="122">
        <v>4</v>
      </c>
      <c r="T15" s="123">
        <v>4</v>
      </c>
      <c r="U15" s="123">
        <v>4</v>
      </c>
      <c r="V15" s="123">
        <v>4</v>
      </c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56</v>
      </c>
      <c r="AI15" s="202">
        <v>22</v>
      </c>
      <c r="AJ15" s="206">
        <f t="shared" ca="1" si="1"/>
        <v>78</v>
      </c>
      <c r="AK15" s="202">
        <v>5</v>
      </c>
      <c r="AL15" s="203">
        <v>5</v>
      </c>
      <c r="AM15" s="203">
        <v>4</v>
      </c>
      <c r="AN15" s="203">
        <v>4</v>
      </c>
      <c r="AO15" s="204">
        <v>4</v>
      </c>
      <c r="AP15" s="202">
        <v>4</v>
      </c>
      <c r="AQ15" s="203">
        <v>4</v>
      </c>
      <c r="AR15" s="203">
        <v>4</v>
      </c>
      <c r="AS15" s="203">
        <v>4</v>
      </c>
      <c r="AT15" s="204">
        <v>4</v>
      </c>
      <c r="AU15" s="202">
        <v>4</v>
      </c>
      <c r="AV15" s="203">
        <v>4</v>
      </c>
      <c r="AW15" s="203">
        <v>4</v>
      </c>
      <c r="AX15" s="203">
        <v>4</v>
      </c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58</v>
      </c>
      <c r="BK15" s="202">
        <v>46</v>
      </c>
      <c r="BL15" s="439">
        <f t="shared" ca="1" si="3"/>
        <v>18</v>
      </c>
      <c r="BM15" s="365">
        <v>12</v>
      </c>
      <c r="BN15" s="439">
        <f t="shared" ca="1" si="4"/>
        <v>4</v>
      </c>
      <c r="BO15" s="159">
        <f t="shared" ca="1" si="5"/>
        <v>22</v>
      </c>
      <c r="BP15" s="206">
        <f t="shared" ca="1" si="8"/>
        <v>80</v>
      </c>
      <c r="BQ15" s="193">
        <f t="shared" ca="1" si="9"/>
        <v>78</v>
      </c>
      <c r="BR15" s="194">
        <f t="shared" ca="1" si="10"/>
        <v>80</v>
      </c>
      <c r="BS15" s="195">
        <f t="shared" ca="1" si="6"/>
        <v>158</v>
      </c>
      <c r="BT15" s="196">
        <f t="shared" ca="1" si="7"/>
        <v>79</v>
      </c>
      <c r="BU15" s="206">
        <f ca="1">IF(BT15="","",IF(BX15&lt;&gt;"","-",IF(BW15&lt;&gt;"",BW15,IF(COUNTIF(I15:BP15,"-1")&gt;0,"ร",VLOOKUP(BT15,หน้าหลัก!Q$5:U$13,4,TRUE)))))</f>
        <v>3.5</v>
      </c>
      <c r="BV15" s="207" t="str">
        <f ca="1">BU15&amp;ข้อมูลนักเรียน!G15</f>
        <v>3.5หญิง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>
        <v>5</v>
      </c>
      <c r="J16" s="123">
        <v>5</v>
      </c>
      <c r="K16" s="123">
        <v>4</v>
      </c>
      <c r="L16" s="123">
        <v>4</v>
      </c>
      <c r="M16" s="124">
        <v>4</v>
      </c>
      <c r="N16" s="122">
        <v>4</v>
      </c>
      <c r="O16" s="123">
        <v>4</v>
      </c>
      <c r="P16" s="123">
        <v>4</v>
      </c>
      <c r="Q16" s="123">
        <v>4</v>
      </c>
      <c r="R16" s="124">
        <v>4</v>
      </c>
      <c r="S16" s="122">
        <v>4</v>
      </c>
      <c r="T16" s="123">
        <v>4</v>
      </c>
      <c r="U16" s="123">
        <v>4</v>
      </c>
      <c r="V16" s="123">
        <v>4</v>
      </c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58</v>
      </c>
      <c r="AI16" s="202">
        <v>23</v>
      </c>
      <c r="AJ16" s="206">
        <f t="shared" ca="1" si="1"/>
        <v>81</v>
      </c>
      <c r="AK16" s="202">
        <v>5</v>
      </c>
      <c r="AL16" s="203">
        <v>5</v>
      </c>
      <c r="AM16" s="203">
        <v>4</v>
      </c>
      <c r="AN16" s="203">
        <v>4</v>
      </c>
      <c r="AO16" s="204">
        <v>4</v>
      </c>
      <c r="AP16" s="202">
        <v>4</v>
      </c>
      <c r="AQ16" s="203">
        <v>4</v>
      </c>
      <c r="AR16" s="203">
        <v>4</v>
      </c>
      <c r="AS16" s="203">
        <v>4</v>
      </c>
      <c r="AT16" s="204">
        <v>4</v>
      </c>
      <c r="AU16" s="202">
        <v>4</v>
      </c>
      <c r="AV16" s="203">
        <v>4</v>
      </c>
      <c r="AW16" s="203">
        <v>4</v>
      </c>
      <c r="AX16" s="203">
        <v>4</v>
      </c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58</v>
      </c>
      <c r="BK16" s="202">
        <v>48</v>
      </c>
      <c r="BL16" s="439">
        <f t="shared" ca="1" si="3"/>
        <v>19</v>
      </c>
      <c r="BM16" s="365">
        <v>14</v>
      </c>
      <c r="BN16" s="439">
        <f t="shared" ca="1" si="4"/>
        <v>4</v>
      </c>
      <c r="BO16" s="159">
        <f t="shared" ca="1" si="5"/>
        <v>23</v>
      </c>
      <c r="BP16" s="206">
        <f t="shared" ca="1" si="8"/>
        <v>81</v>
      </c>
      <c r="BQ16" s="193">
        <f t="shared" ca="1" si="9"/>
        <v>81</v>
      </c>
      <c r="BR16" s="194">
        <f t="shared" ca="1" si="10"/>
        <v>81</v>
      </c>
      <c r="BS16" s="195">
        <f t="shared" ca="1" si="6"/>
        <v>162</v>
      </c>
      <c r="BT16" s="196">
        <f t="shared" ca="1" si="7"/>
        <v>81</v>
      </c>
      <c r="BU16" s="206">
        <f ca="1">IF(BT16="","",IF(BX16&lt;&gt;"","-",IF(BW16&lt;&gt;"",BW16,IF(COUNTIF(I16:BP16,"-1")&gt;0,"ร",VLOOKUP(BT16,หน้าหลัก!Q$5:U$13,4,TRUE)))))</f>
        <v>4</v>
      </c>
      <c r="BV16" s="207" t="str">
        <f ca="1">BU16&amp;ข้อมูลนักเรียน!G16</f>
        <v>4หญิง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>
        <v>5</v>
      </c>
      <c r="J17" s="123">
        <v>4</v>
      </c>
      <c r="K17" s="123">
        <v>4</v>
      </c>
      <c r="L17" s="123">
        <v>4</v>
      </c>
      <c r="M17" s="124">
        <v>4</v>
      </c>
      <c r="N17" s="122">
        <v>4</v>
      </c>
      <c r="O17" s="123">
        <v>4</v>
      </c>
      <c r="P17" s="123">
        <v>4</v>
      </c>
      <c r="Q17" s="123">
        <v>4</v>
      </c>
      <c r="R17" s="124">
        <v>4</v>
      </c>
      <c r="S17" s="122">
        <v>4</v>
      </c>
      <c r="T17" s="123">
        <v>4</v>
      </c>
      <c r="U17" s="123">
        <v>4</v>
      </c>
      <c r="V17" s="123">
        <v>4</v>
      </c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57</v>
      </c>
      <c r="AI17" s="202">
        <v>21</v>
      </c>
      <c r="AJ17" s="206">
        <f t="shared" ca="1" si="1"/>
        <v>78</v>
      </c>
      <c r="AK17" s="202">
        <v>4</v>
      </c>
      <c r="AL17" s="203">
        <v>4</v>
      </c>
      <c r="AM17" s="203">
        <v>4</v>
      </c>
      <c r="AN17" s="203">
        <v>4</v>
      </c>
      <c r="AO17" s="204">
        <v>4</v>
      </c>
      <c r="AP17" s="202">
        <v>4</v>
      </c>
      <c r="AQ17" s="203">
        <v>4</v>
      </c>
      <c r="AR17" s="203">
        <v>4</v>
      </c>
      <c r="AS17" s="203">
        <v>4</v>
      </c>
      <c r="AT17" s="204">
        <v>4</v>
      </c>
      <c r="AU17" s="202">
        <v>4</v>
      </c>
      <c r="AV17" s="203">
        <v>4</v>
      </c>
      <c r="AW17" s="203">
        <v>4</v>
      </c>
      <c r="AX17" s="203">
        <v>4</v>
      </c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56</v>
      </c>
      <c r="BK17" s="202">
        <v>45</v>
      </c>
      <c r="BL17" s="439">
        <f t="shared" ca="1" si="3"/>
        <v>18</v>
      </c>
      <c r="BM17" s="365">
        <v>12</v>
      </c>
      <c r="BN17" s="439">
        <f t="shared" ca="1" si="4"/>
        <v>4</v>
      </c>
      <c r="BO17" s="159">
        <f t="shared" ca="1" si="5"/>
        <v>22</v>
      </c>
      <c r="BP17" s="206">
        <f t="shared" ca="1" si="8"/>
        <v>78</v>
      </c>
      <c r="BQ17" s="193">
        <f t="shared" ca="1" si="9"/>
        <v>78</v>
      </c>
      <c r="BR17" s="194">
        <f t="shared" ca="1" si="10"/>
        <v>78</v>
      </c>
      <c r="BS17" s="195">
        <f t="shared" ca="1" si="6"/>
        <v>156</v>
      </c>
      <c r="BT17" s="196">
        <f t="shared" ca="1" si="7"/>
        <v>78</v>
      </c>
      <c r="BU17" s="206">
        <f ca="1">IF(BT17="","",IF(BX17&lt;&gt;"","-",IF(BW17&lt;&gt;"",BW17,IF(COUNTIF(I17:BP17,"-1")&gt;0,"ร",VLOOKUP(BT17,หน้าหลัก!Q$5:U$13,4,TRUE)))))</f>
        <v>3.5</v>
      </c>
      <c r="BV17" s="207" t="str">
        <f ca="1">BU17&amp;ข้อมูลนักเรียน!G17</f>
        <v>3.5หญิง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>
        <v>4</v>
      </c>
      <c r="J18" s="123">
        <v>4</v>
      </c>
      <c r="K18" s="123">
        <v>4</v>
      </c>
      <c r="L18" s="123">
        <v>4</v>
      </c>
      <c r="M18" s="124">
        <v>4</v>
      </c>
      <c r="N18" s="122">
        <v>4</v>
      </c>
      <c r="O18" s="123">
        <v>4</v>
      </c>
      <c r="P18" s="123">
        <v>4</v>
      </c>
      <c r="Q18" s="123">
        <v>4</v>
      </c>
      <c r="R18" s="124">
        <v>4</v>
      </c>
      <c r="S18" s="122">
        <v>4</v>
      </c>
      <c r="T18" s="123">
        <v>4</v>
      </c>
      <c r="U18" s="123">
        <v>4</v>
      </c>
      <c r="V18" s="123">
        <v>4</v>
      </c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56</v>
      </c>
      <c r="AI18" s="202">
        <v>19</v>
      </c>
      <c r="AJ18" s="206">
        <f t="shared" ca="1" si="1"/>
        <v>75</v>
      </c>
      <c r="AK18" s="202">
        <v>4</v>
      </c>
      <c r="AL18" s="203">
        <v>4</v>
      </c>
      <c r="AM18" s="203">
        <v>4</v>
      </c>
      <c r="AN18" s="203">
        <v>4</v>
      </c>
      <c r="AO18" s="204">
        <v>4</v>
      </c>
      <c r="AP18" s="202">
        <v>4</v>
      </c>
      <c r="AQ18" s="203">
        <v>4</v>
      </c>
      <c r="AR18" s="203">
        <v>4</v>
      </c>
      <c r="AS18" s="203">
        <v>4</v>
      </c>
      <c r="AT18" s="204">
        <v>4</v>
      </c>
      <c r="AU18" s="202">
        <v>4</v>
      </c>
      <c r="AV18" s="203">
        <v>4</v>
      </c>
      <c r="AW18" s="203">
        <v>3</v>
      </c>
      <c r="AX18" s="203">
        <v>3</v>
      </c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54</v>
      </c>
      <c r="BK18" s="202">
        <v>44</v>
      </c>
      <c r="BL18" s="439">
        <f t="shared" ca="1" si="3"/>
        <v>18</v>
      </c>
      <c r="BM18" s="365">
        <v>13</v>
      </c>
      <c r="BN18" s="439">
        <f t="shared" ca="1" si="4"/>
        <v>4</v>
      </c>
      <c r="BO18" s="159">
        <f t="shared" ca="1" si="5"/>
        <v>22</v>
      </c>
      <c r="BP18" s="206">
        <f t="shared" ca="1" si="8"/>
        <v>76</v>
      </c>
      <c r="BQ18" s="193">
        <f t="shared" ca="1" si="9"/>
        <v>75</v>
      </c>
      <c r="BR18" s="194">
        <f t="shared" ca="1" si="10"/>
        <v>76</v>
      </c>
      <c r="BS18" s="195">
        <f t="shared" ca="1" si="6"/>
        <v>151</v>
      </c>
      <c r="BT18" s="196">
        <f t="shared" ca="1" si="7"/>
        <v>76</v>
      </c>
      <c r="BU18" s="206">
        <f ca="1">IF(BT18="","",IF(BX18&lt;&gt;"","-",IF(BW18&lt;&gt;"",BW18,IF(COUNTIF(I18:BP18,"-1")&gt;0,"ร",VLOOKUP(BT18,หน้าหลัก!Q$5:U$13,4,TRUE)))))</f>
        <v>3.5</v>
      </c>
      <c r="BV18" s="207" t="str">
        <f ca="1">BU18&amp;ข้อมูลนักเรียน!G18</f>
        <v>3.5หญิง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sheetProtection password="CC3D" sheet="1" objects="1" scenarios="1"/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1090" priority="89" operator="notEqual">
      <formula>""""""</formula>
    </cfRule>
  </conditionalFormatting>
  <conditionalFormatting sqref="I19:I52">
    <cfRule type="cellIs" dxfId="1089" priority="88" operator="lessThan">
      <formula>$I$7/2</formula>
    </cfRule>
  </conditionalFormatting>
  <conditionalFormatting sqref="J19:J52">
    <cfRule type="cellIs" dxfId="1088" priority="87" operator="lessThan">
      <formula>$J$7/2</formula>
    </cfRule>
  </conditionalFormatting>
  <conditionalFormatting sqref="K19:K52">
    <cfRule type="cellIs" dxfId="1087" priority="86" operator="lessThan">
      <formula>$K$7/2</formula>
    </cfRule>
  </conditionalFormatting>
  <conditionalFormatting sqref="L19:L52">
    <cfRule type="cellIs" dxfId="1086" priority="85" operator="lessThan">
      <formula>$L$7/2</formula>
    </cfRule>
  </conditionalFormatting>
  <conditionalFormatting sqref="M19:M52">
    <cfRule type="cellIs" dxfId="1085" priority="84" operator="lessThan">
      <formula>$M$7/2</formula>
    </cfRule>
  </conditionalFormatting>
  <conditionalFormatting sqref="N19:N52">
    <cfRule type="cellIs" dxfId="1084" priority="83" operator="lessThan">
      <formula>$N$7/2</formula>
    </cfRule>
  </conditionalFormatting>
  <conditionalFormatting sqref="O19:O52">
    <cfRule type="cellIs" dxfId="1083" priority="82" operator="lessThan">
      <formula>$O$7/2</formula>
    </cfRule>
  </conditionalFormatting>
  <conditionalFormatting sqref="P19:P52">
    <cfRule type="cellIs" dxfId="1082" priority="81" operator="lessThan">
      <formula>$P$7/2</formula>
    </cfRule>
  </conditionalFormatting>
  <conditionalFormatting sqref="Q19:Q52">
    <cfRule type="cellIs" dxfId="1081" priority="80" operator="lessThan">
      <formula>$Q$7/2</formula>
    </cfRule>
  </conditionalFormatting>
  <conditionalFormatting sqref="R19:R52">
    <cfRule type="cellIs" dxfId="1080" priority="79" operator="lessThan">
      <formula>$R$7/2</formula>
    </cfRule>
  </conditionalFormatting>
  <conditionalFormatting sqref="S19:S52">
    <cfRule type="cellIs" dxfId="1079" priority="78" operator="lessThan">
      <formula>$S$7/2</formula>
    </cfRule>
  </conditionalFormatting>
  <conditionalFormatting sqref="T19:T52">
    <cfRule type="cellIs" dxfId="1078" priority="77" operator="lessThan">
      <formula>$T$7/2</formula>
    </cfRule>
  </conditionalFormatting>
  <conditionalFormatting sqref="U19:U52">
    <cfRule type="cellIs" dxfId="1077" priority="76" operator="lessThan">
      <formula>$U$7/2</formula>
    </cfRule>
  </conditionalFormatting>
  <conditionalFormatting sqref="V19:V52">
    <cfRule type="cellIs" dxfId="1076" priority="75" operator="lessThan">
      <formula>$V$7/2</formula>
    </cfRule>
  </conditionalFormatting>
  <conditionalFormatting sqref="W8:W52">
    <cfRule type="cellIs" dxfId="1075" priority="74" operator="lessThan">
      <formula>$W$7/2</formula>
    </cfRule>
  </conditionalFormatting>
  <conditionalFormatting sqref="X8:X52">
    <cfRule type="cellIs" dxfId="1074" priority="73" operator="lessThan">
      <formula>$X$7/2</formula>
    </cfRule>
  </conditionalFormatting>
  <conditionalFormatting sqref="Y8:Y52">
    <cfRule type="cellIs" dxfId="1073" priority="72" operator="lessThan">
      <formula>$Y$7/2</formula>
    </cfRule>
  </conditionalFormatting>
  <conditionalFormatting sqref="Z8:Z52">
    <cfRule type="cellIs" dxfId="1072" priority="71" operator="lessThan">
      <formula>$Z$7/2</formula>
    </cfRule>
  </conditionalFormatting>
  <conditionalFormatting sqref="AA8:AA52">
    <cfRule type="cellIs" dxfId="1071" priority="70" operator="lessThan">
      <formula>$AA$7/2</formula>
    </cfRule>
  </conditionalFormatting>
  <conditionalFormatting sqref="AB8:AB52">
    <cfRule type="cellIs" dxfId="1070" priority="69" operator="lessThan">
      <formula>$AB$7/2</formula>
    </cfRule>
  </conditionalFormatting>
  <conditionalFormatting sqref="AC8:AC52">
    <cfRule type="cellIs" dxfId="1069" priority="68" operator="lessThan">
      <formula>$AC$7/2</formula>
    </cfRule>
  </conditionalFormatting>
  <conditionalFormatting sqref="AD8:AD52">
    <cfRule type="cellIs" dxfId="1068" priority="67" operator="lessThan">
      <formula>$AD$7/2</formula>
    </cfRule>
  </conditionalFormatting>
  <conditionalFormatting sqref="AE8:AE52">
    <cfRule type="cellIs" dxfId="1067" priority="66" operator="lessThan">
      <formula>$AE$7/2</formula>
    </cfRule>
  </conditionalFormatting>
  <conditionalFormatting sqref="AF8:AF52">
    <cfRule type="cellIs" dxfId="1066" priority="65" operator="lessThan">
      <formula>$AF$7/2</formula>
    </cfRule>
  </conditionalFormatting>
  <conditionalFormatting sqref="AG8:AG52">
    <cfRule type="cellIs" dxfId="1065" priority="64" operator="lessThan">
      <formula>$AG$7/2</formula>
    </cfRule>
  </conditionalFormatting>
  <conditionalFormatting sqref="AH8:AH52">
    <cfRule type="cellIs" dxfId="1064" priority="63" operator="lessThan">
      <formula>$AH$7/2</formula>
    </cfRule>
  </conditionalFormatting>
  <conditionalFormatting sqref="AI8:AI52">
    <cfRule type="cellIs" dxfId="1063" priority="62" operator="lessThan">
      <formula>$AI$7/2</formula>
    </cfRule>
  </conditionalFormatting>
  <conditionalFormatting sqref="AJ8:AJ52">
    <cfRule type="cellIs" dxfId="1062" priority="61" operator="lessThan">
      <formula>$AJ$7/2</formula>
    </cfRule>
  </conditionalFormatting>
  <conditionalFormatting sqref="AK19:AK52">
    <cfRule type="cellIs" dxfId="1061" priority="60" operator="lessThan">
      <formula>$AK$7/2</formula>
    </cfRule>
  </conditionalFormatting>
  <conditionalFormatting sqref="AL19:AL52">
    <cfRule type="cellIs" dxfId="1060" priority="59" operator="lessThan">
      <formula>$AL$7/2</formula>
    </cfRule>
  </conditionalFormatting>
  <conditionalFormatting sqref="AM19:AM52">
    <cfRule type="cellIs" dxfId="1059" priority="58" operator="lessThan">
      <formula>$AM$7/2</formula>
    </cfRule>
  </conditionalFormatting>
  <conditionalFormatting sqref="AN19:AN52">
    <cfRule type="cellIs" dxfId="1058" priority="57" operator="lessThan">
      <formula>$AN$7/2</formula>
    </cfRule>
  </conditionalFormatting>
  <conditionalFormatting sqref="AO19:AO52">
    <cfRule type="cellIs" dxfId="1057" priority="56" operator="lessThan">
      <formula>$AO$7/2</formula>
    </cfRule>
  </conditionalFormatting>
  <conditionalFormatting sqref="AP19:AP52">
    <cfRule type="cellIs" dxfId="1056" priority="55" operator="lessThan">
      <formula>$AP$7/2</formula>
    </cfRule>
  </conditionalFormatting>
  <conditionalFormatting sqref="AQ19:AQ52">
    <cfRule type="cellIs" dxfId="1055" priority="54" operator="lessThan">
      <formula>$AQ$7/2</formula>
    </cfRule>
  </conditionalFormatting>
  <conditionalFormatting sqref="AR19:AR52">
    <cfRule type="cellIs" dxfId="1054" priority="53" operator="lessThan">
      <formula>$AR$7/2</formula>
    </cfRule>
  </conditionalFormatting>
  <conditionalFormatting sqref="AS19:AS52">
    <cfRule type="cellIs" dxfId="1053" priority="52" operator="lessThan">
      <formula>$AS$7/2</formula>
    </cfRule>
  </conditionalFormatting>
  <conditionalFormatting sqref="AT19:AT52">
    <cfRule type="cellIs" dxfId="1052" priority="51" operator="lessThan">
      <formula>$AT$7/2</formula>
    </cfRule>
  </conditionalFormatting>
  <conditionalFormatting sqref="AU19:AU52">
    <cfRule type="cellIs" dxfId="1051" priority="50" operator="lessThan">
      <formula>$AU$7/2</formula>
    </cfRule>
  </conditionalFormatting>
  <conditionalFormatting sqref="AV19:AV52">
    <cfRule type="cellIs" dxfId="1050" priority="49" operator="lessThan">
      <formula>$AV$7/2</formula>
    </cfRule>
  </conditionalFormatting>
  <conditionalFormatting sqref="AW19:AW52">
    <cfRule type="cellIs" dxfId="1049" priority="48" operator="lessThan">
      <formula>$AW$7/2</formula>
    </cfRule>
  </conditionalFormatting>
  <conditionalFormatting sqref="AX19:AX52">
    <cfRule type="cellIs" dxfId="1048" priority="47" operator="lessThan">
      <formula>$AX$7/2</formula>
    </cfRule>
  </conditionalFormatting>
  <conditionalFormatting sqref="AY8:AY52">
    <cfRule type="cellIs" dxfId="1047" priority="46" operator="lessThan">
      <formula>$AY$7/2</formula>
    </cfRule>
  </conditionalFormatting>
  <conditionalFormatting sqref="AZ8:AZ52">
    <cfRule type="cellIs" dxfId="1046" priority="45" operator="lessThan">
      <formula>$AZ$7/2</formula>
    </cfRule>
  </conditionalFormatting>
  <conditionalFormatting sqref="BA8:BA52">
    <cfRule type="cellIs" dxfId="1045" priority="44" operator="lessThan">
      <formula>$BA$7/2</formula>
    </cfRule>
  </conditionalFormatting>
  <conditionalFormatting sqref="BB8:BB52">
    <cfRule type="cellIs" dxfId="1044" priority="43" operator="lessThan">
      <formula>$BB$7/2</formula>
    </cfRule>
  </conditionalFormatting>
  <conditionalFormatting sqref="BC8:BC52">
    <cfRule type="cellIs" dxfId="1043" priority="42" operator="lessThan">
      <formula>$BC$7/2</formula>
    </cfRule>
  </conditionalFormatting>
  <conditionalFormatting sqref="BD8:BD52">
    <cfRule type="cellIs" dxfId="1042" priority="41" operator="lessThan">
      <formula>$BD$7/2</formula>
    </cfRule>
  </conditionalFormatting>
  <conditionalFormatting sqref="BE8:BE52">
    <cfRule type="cellIs" dxfId="1041" priority="40" operator="lessThan">
      <formula>$BE$7/2</formula>
    </cfRule>
  </conditionalFormatting>
  <conditionalFormatting sqref="BF8:BF52">
    <cfRule type="cellIs" dxfId="1040" priority="39" operator="lessThan">
      <formula>$BF$7/2</formula>
    </cfRule>
  </conditionalFormatting>
  <conditionalFormatting sqref="BG8:BG52">
    <cfRule type="cellIs" dxfId="1039" priority="38" operator="lessThan">
      <formula>$BG$7/2</formula>
    </cfRule>
  </conditionalFormatting>
  <conditionalFormatting sqref="BH8:BH52">
    <cfRule type="cellIs" dxfId="1038" priority="37" operator="lessThan">
      <formula>$BH$7/2</formula>
    </cfRule>
  </conditionalFormatting>
  <conditionalFormatting sqref="BI8:BI52">
    <cfRule type="cellIs" dxfId="1037" priority="36" operator="lessThan">
      <formula>$BI$7/2</formula>
    </cfRule>
  </conditionalFormatting>
  <conditionalFormatting sqref="BJ8:BJ52">
    <cfRule type="cellIs" dxfId="1036" priority="35" operator="lessThan">
      <formula>$BJ$7/2</formula>
    </cfRule>
  </conditionalFormatting>
  <conditionalFormatting sqref="BK8:BK52">
    <cfRule type="cellIs" dxfId="1035" priority="34" operator="lessThan">
      <formula>$BK$7/2</formula>
    </cfRule>
  </conditionalFormatting>
  <conditionalFormatting sqref="BL8:BL52">
    <cfRule type="cellIs" dxfId="1034" priority="33" operator="lessThan">
      <formula>$BL$7/2</formula>
    </cfRule>
  </conditionalFormatting>
  <conditionalFormatting sqref="BM8:BM52">
    <cfRule type="cellIs" dxfId="1033" priority="32" operator="lessThan">
      <formula>$BM$7/2</formula>
    </cfRule>
  </conditionalFormatting>
  <conditionalFormatting sqref="BN8:BN52">
    <cfRule type="cellIs" dxfId="1032" priority="31" operator="lessThan">
      <formula>$BN$7/2</formula>
    </cfRule>
  </conditionalFormatting>
  <conditionalFormatting sqref="BO8:BO52">
    <cfRule type="cellIs" dxfId="1031" priority="30" operator="lessThan">
      <formula>$BO$7/2</formula>
    </cfRule>
  </conditionalFormatting>
  <conditionalFormatting sqref="BP8:BP52">
    <cfRule type="cellIs" dxfId="1030" priority="29" operator="lessThan">
      <formula>$BP$7/2</formula>
    </cfRule>
  </conditionalFormatting>
  <conditionalFormatting sqref="I8:I18">
    <cfRule type="cellIs" dxfId="1029" priority="28" operator="lessThan">
      <formula>$I$7/2</formula>
    </cfRule>
  </conditionalFormatting>
  <conditionalFormatting sqref="J8:J18">
    <cfRule type="cellIs" dxfId="1028" priority="27" operator="lessThan">
      <formula>$J$7/2</formula>
    </cfRule>
  </conditionalFormatting>
  <conditionalFormatting sqref="K8:K18">
    <cfRule type="cellIs" dxfId="1027" priority="26" operator="lessThan">
      <formula>$K$7/2</formula>
    </cfRule>
  </conditionalFormatting>
  <conditionalFormatting sqref="L8:L18">
    <cfRule type="cellIs" dxfId="1026" priority="25" operator="lessThan">
      <formula>$L$7/2</formula>
    </cfRule>
  </conditionalFormatting>
  <conditionalFormatting sqref="M8:M18">
    <cfRule type="cellIs" dxfId="1025" priority="24" operator="lessThan">
      <formula>$M$7/2</formula>
    </cfRule>
  </conditionalFormatting>
  <conditionalFormatting sqref="N8:N18">
    <cfRule type="cellIs" dxfId="1024" priority="23" operator="lessThan">
      <formula>$N$7/2</formula>
    </cfRule>
  </conditionalFormatting>
  <conditionalFormatting sqref="O8:O18">
    <cfRule type="cellIs" dxfId="1023" priority="22" operator="lessThan">
      <formula>$O$7/2</formula>
    </cfRule>
  </conditionalFormatting>
  <conditionalFormatting sqref="P8:P18">
    <cfRule type="cellIs" dxfId="1022" priority="21" operator="lessThan">
      <formula>$P$7/2</formula>
    </cfRule>
  </conditionalFormatting>
  <conditionalFormatting sqref="Q8:Q18">
    <cfRule type="cellIs" dxfId="1021" priority="20" operator="lessThan">
      <formula>$Q$7/2</formula>
    </cfRule>
  </conditionalFormatting>
  <conditionalFormatting sqref="R8:R18">
    <cfRule type="cellIs" dxfId="1020" priority="19" operator="lessThan">
      <formula>$R$7/2</formula>
    </cfRule>
  </conditionalFormatting>
  <conditionalFormatting sqref="S8:S18">
    <cfRule type="cellIs" dxfId="1019" priority="18" operator="lessThan">
      <formula>$S$7/2</formula>
    </cfRule>
  </conditionalFormatting>
  <conditionalFormatting sqref="T8:T18">
    <cfRule type="cellIs" dxfId="1018" priority="17" operator="lessThan">
      <formula>$T$7/2</formula>
    </cfRule>
  </conditionalFormatting>
  <conditionalFormatting sqref="U8:U18">
    <cfRule type="cellIs" dxfId="1017" priority="16" operator="lessThan">
      <formula>$U$7/2</formula>
    </cfRule>
  </conditionalFormatting>
  <conditionalFormatting sqref="V8:V18">
    <cfRule type="cellIs" dxfId="1016" priority="15" operator="lessThan">
      <formula>$V$7/2</formula>
    </cfRule>
  </conditionalFormatting>
  <conditionalFormatting sqref="AK8:AK18">
    <cfRule type="cellIs" dxfId="1015" priority="14" operator="lessThan">
      <formula>$AK$7/2</formula>
    </cfRule>
  </conditionalFormatting>
  <conditionalFormatting sqref="AL8:AL18">
    <cfRule type="cellIs" dxfId="1014" priority="13" operator="lessThan">
      <formula>$AL$7/2</formula>
    </cfRule>
  </conditionalFormatting>
  <conditionalFormatting sqref="AM8:AM18">
    <cfRule type="cellIs" dxfId="1013" priority="12" operator="lessThan">
      <formula>$AM$7/2</formula>
    </cfRule>
  </conditionalFormatting>
  <conditionalFormatting sqref="AN8:AN18">
    <cfRule type="cellIs" dxfId="1012" priority="11" operator="lessThan">
      <formula>$AN$7/2</formula>
    </cfRule>
  </conditionalFormatting>
  <conditionalFormatting sqref="AO8:AO18">
    <cfRule type="cellIs" dxfId="1011" priority="10" operator="lessThan">
      <formula>$AO$7/2</formula>
    </cfRule>
  </conditionalFormatting>
  <conditionalFormatting sqref="AP8:AP18">
    <cfRule type="cellIs" dxfId="1010" priority="9" operator="lessThan">
      <formula>$AP$7/2</formula>
    </cfRule>
  </conditionalFormatting>
  <conditionalFormatting sqref="AQ8:AQ18">
    <cfRule type="cellIs" dxfId="1009" priority="8" operator="lessThan">
      <formula>$AQ$7/2</formula>
    </cfRule>
  </conditionalFormatting>
  <conditionalFormatting sqref="AR8:AR18">
    <cfRule type="cellIs" dxfId="1008" priority="7" operator="lessThan">
      <formula>$AR$7/2</formula>
    </cfRule>
  </conditionalFormatting>
  <conditionalFormatting sqref="AS8:AS18">
    <cfRule type="cellIs" dxfId="1007" priority="6" operator="lessThan">
      <formula>$AS$7/2</formula>
    </cfRule>
  </conditionalFormatting>
  <conditionalFormatting sqref="AT8:AT18">
    <cfRule type="cellIs" dxfId="1006" priority="5" operator="lessThan">
      <formula>$AT$7/2</formula>
    </cfRule>
  </conditionalFormatting>
  <conditionalFormatting sqref="AU8:AU18">
    <cfRule type="cellIs" dxfId="1005" priority="4" operator="lessThan">
      <formula>$AU$7/2</formula>
    </cfRule>
  </conditionalFormatting>
  <conditionalFormatting sqref="AV8:AV18">
    <cfRule type="cellIs" dxfId="1004" priority="3" operator="lessThan">
      <formula>$AV$7/2</formula>
    </cfRule>
  </conditionalFormatting>
  <conditionalFormatting sqref="AW8:AW18">
    <cfRule type="cellIs" dxfId="1003" priority="2" operator="lessThan">
      <formula>$AW$7/2</formula>
    </cfRule>
  </conditionalFormatting>
  <conditionalFormatting sqref="AX8:AX18">
    <cfRule type="cellIs" dxfId="1002" priority="1" operator="lessThan">
      <formula>$AX$7/2</formula>
    </cfRule>
  </conditionalFormatting>
  <dataValidations count="65"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whole" allowBlank="1" showInputMessage="1" showErrorMessage="1" sqref="I7:AG7">
      <formula1>1</formula1>
      <formula2>50</formula2>
    </dataValidation>
    <dataValidation type="list" allowBlank="1" showInputMessage="1" showErrorMessage="1" promptTitle="เช็คเวลาเรียน" sqref="I53:BX1048576">
      <formula1>เช็ค</formula1>
    </dataValidation>
    <dataValidation type="list" allowBlank="1" showInputMessage="1" sqref="BW8:BW52">
      <formula1>regrade</formula1>
    </dataValidation>
    <dataValidation allowBlank="1" showInputMessage="1" showErrorMessage="1" promptTitle="เดือน" sqref="BX3"/>
    <dataValidation allowBlank="1" showInputMessage="1" showErrorMessage="1" promptTitle="เช็คเวลาเรียน" sqref="BX8:BX52 BL7:BP7 BJ7 AH7:AJ7"/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CE63"/>
  <sheetViews>
    <sheetView workbookViewId="0">
      <pane xSplit="6" ySplit="7" topLeftCell="AR8" activePane="bottomRight" state="frozen"/>
      <selection activeCell="E3" sqref="E3:F3"/>
      <selection pane="topRight" activeCell="E3" sqref="E3:F3"/>
      <selection pane="bottomLeft" activeCell="E3" sqref="E3:F3"/>
      <selection pane="bottomRight" activeCell="BQ22" sqref="BQ22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IF(INDIRECT("หน้าหลัก!D22")="","",INDIRECT("หน้าหลัก!D22"))</f>
        <v>พ15101</v>
      </c>
      <c r="E3" s="750" t="str">
        <f ca="1">IF(INDIRECT("หน้าหลัก!H22")="","",INDIRECT("หน้าหลัก!H22")&amp;" ชั่วโมง/ปี")</f>
        <v>80 ชั่วโมง/ปี</v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IF(INDIRECT("หน้าหลัก!E22")="","",INDIRECT("หน้าหลัก!E22"))</f>
        <v>สุขศึกษาและพลศึกษา</v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>
        <v>1</v>
      </c>
      <c r="J5" s="736">
        <v>2</v>
      </c>
      <c r="K5" s="736">
        <v>3</v>
      </c>
      <c r="L5" s="736">
        <v>4</v>
      </c>
      <c r="M5" s="736">
        <v>5</v>
      </c>
      <c r="N5" s="736">
        <v>6</v>
      </c>
      <c r="O5" s="736">
        <v>7</v>
      </c>
      <c r="P5" s="736">
        <v>8</v>
      </c>
      <c r="Q5" s="736">
        <v>9</v>
      </c>
      <c r="R5" s="736">
        <v>10</v>
      </c>
      <c r="S5" s="736">
        <v>11</v>
      </c>
      <c r="T5" s="736">
        <v>12</v>
      </c>
      <c r="U5" s="736">
        <v>13</v>
      </c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>
        <v>14</v>
      </c>
      <c r="AL5" s="742">
        <v>15</v>
      </c>
      <c r="AM5" s="742">
        <v>16</v>
      </c>
      <c r="AN5" s="742">
        <v>17</v>
      </c>
      <c r="AO5" s="742">
        <v>18</v>
      </c>
      <c r="AP5" s="742">
        <v>19</v>
      </c>
      <c r="AQ5" s="742">
        <v>20</v>
      </c>
      <c r="AR5" s="742">
        <v>21</v>
      </c>
      <c r="AS5" s="742">
        <v>22</v>
      </c>
      <c r="AT5" s="742">
        <v>23</v>
      </c>
      <c r="AU5" s="742">
        <v>24</v>
      </c>
      <c r="AV5" s="742">
        <v>25</v>
      </c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100-INDIRECT("หน้าหลัก!L22") &amp; "%"</f>
        <v>80%</v>
      </c>
      <c r="BL6" s="391" t="s">
        <v>317</v>
      </c>
      <c r="BM6" s="430" t="str">
        <f ca="1">INDIRECT("หน้าหลัก!L22") &amp; "%"</f>
        <v>20%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507">
        <v>5</v>
      </c>
      <c r="J7" s="507">
        <v>5</v>
      </c>
      <c r="K7" s="507">
        <v>5</v>
      </c>
      <c r="L7" s="507">
        <v>5</v>
      </c>
      <c r="M7" s="507">
        <v>5</v>
      </c>
      <c r="N7" s="507">
        <v>5</v>
      </c>
      <c r="O7" s="507">
        <v>5</v>
      </c>
      <c r="P7" s="507">
        <v>5</v>
      </c>
      <c r="Q7" s="507">
        <v>5</v>
      </c>
      <c r="R7" s="507">
        <v>5</v>
      </c>
      <c r="S7" s="507">
        <v>10</v>
      </c>
      <c r="T7" s="507">
        <v>10</v>
      </c>
      <c r="U7" s="507">
        <v>10</v>
      </c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80</v>
      </c>
      <c r="AI7" s="435">
        <v>20</v>
      </c>
      <c r="AJ7" s="432">
        <f>AH7+AI7</f>
        <v>100</v>
      </c>
      <c r="AK7" s="507">
        <v>5</v>
      </c>
      <c r="AL7" s="507">
        <v>5</v>
      </c>
      <c r="AM7" s="507">
        <v>5</v>
      </c>
      <c r="AN7" s="507">
        <v>5</v>
      </c>
      <c r="AO7" s="507">
        <v>5</v>
      </c>
      <c r="AP7" s="507">
        <v>5</v>
      </c>
      <c r="AQ7" s="507">
        <v>5</v>
      </c>
      <c r="AR7" s="507">
        <v>10</v>
      </c>
      <c r="AS7" s="507">
        <v>10</v>
      </c>
      <c r="AT7" s="507">
        <v>10</v>
      </c>
      <c r="AU7" s="507">
        <v>10</v>
      </c>
      <c r="AV7" s="507">
        <v>5</v>
      </c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80</v>
      </c>
      <c r="BK7" s="436">
        <v>40</v>
      </c>
      <c r="BL7" s="434">
        <f ca="1">BO7*BK6</f>
        <v>16</v>
      </c>
      <c r="BM7" s="437">
        <v>20</v>
      </c>
      <c r="BN7" s="434">
        <f ca="1">BO7*BM6</f>
        <v>4</v>
      </c>
      <c r="BO7" s="436">
        <v>20</v>
      </c>
      <c r="BP7" s="433">
        <f>SUM(BJ7,BO7)</f>
        <v>100</v>
      </c>
      <c r="BQ7" s="421">
        <f>AJ7</f>
        <v>100</v>
      </c>
      <c r="BR7" s="421">
        <f>BP7</f>
        <v>100</v>
      </c>
      <c r="BS7" s="421">
        <f>BQ7+BR7</f>
        <v>200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>
        <v>4</v>
      </c>
      <c r="J8" s="155">
        <v>4</v>
      </c>
      <c r="K8" s="155">
        <v>4</v>
      </c>
      <c r="L8" s="155">
        <v>4</v>
      </c>
      <c r="M8" s="156">
        <v>4</v>
      </c>
      <c r="N8" s="188">
        <v>4</v>
      </c>
      <c r="O8" s="155">
        <v>4</v>
      </c>
      <c r="P8" s="155">
        <v>4</v>
      </c>
      <c r="Q8" s="155">
        <v>4</v>
      </c>
      <c r="R8" s="156">
        <v>4</v>
      </c>
      <c r="S8" s="188">
        <v>6</v>
      </c>
      <c r="T8" s="155">
        <v>6</v>
      </c>
      <c r="U8" s="155">
        <v>8</v>
      </c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60</v>
      </c>
      <c r="AI8" s="189">
        <v>13</v>
      </c>
      <c r="AJ8" s="158">
        <f t="shared" ref="AJ8:AJ52" ca="1" si="1">IF(C8="","",SUMIF(AH8:AI8,"&lt;&gt;-1"))</f>
        <v>73</v>
      </c>
      <c r="AK8" s="189">
        <v>3</v>
      </c>
      <c r="AL8" s="190">
        <v>3</v>
      </c>
      <c r="AM8" s="190">
        <v>4</v>
      </c>
      <c r="AN8" s="190">
        <v>4</v>
      </c>
      <c r="AO8" s="191">
        <v>4</v>
      </c>
      <c r="AP8" s="189">
        <v>4</v>
      </c>
      <c r="AQ8" s="190">
        <v>4</v>
      </c>
      <c r="AR8" s="190">
        <v>7</v>
      </c>
      <c r="AS8" s="190">
        <v>7</v>
      </c>
      <c r="AT8" s="191">
        <v>7</v>
      </c>
      <c r="AU8" s="189">
        <v>7</v>
      </c>
      <c r="AV8" s="190">
        <v>4</v>
      </c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58</v>
      </c>
      <c r="BK8" s="189">
        <v>25</v>
      </c>
      <c r="BL8" s="438">
        <f t="shared" ref="BL8:BL52" ca="1" si="3">IF(C8="","",ROUND(BK8*BL$7/BK$7,0))</f>
        <v>10</v>
      </c>
      <c r="BM8" s="364">
        <v>12</v>
      </c>
      <c r="BN8" s="438">
        <f t="shared" ref="BN8:BN52" ca="1" si="4">IF(C8="","",ROUND(BM8*BN$7/BM$7,0))</f>
        <v>2</v>
      </c>
      <c r="BO8" s="159">
        <f t="shared" ref="BO8:BO52" ca="1" si="5">IF(C8="","",BL8+BN8)</f>
        <v>12</v>
      </c>
      <c r="BP8" s="158">
        <f ca="1">IF(C8="","",SUM(BJ8,BO8))</f>
        <v>70</v>
      </c>
      <c r="BQ8" s="193">
        <f ca="1">AJ8</f>
        <v>73</v>
      </c>
      <c r="BR8" s="194">
        <f ca="1">BP8</f>
        <v>70</v>
      </c>
      <c r="BS8" s="195">
        <f t="shared" ref="BS8:BS52" ca="1" si="6">IF(C8="","",BQ8+BR8)</f>
        <v>143</v>
      </c>
      <c r="BT8" s="196">
        <f t="shared" ref="BT8:BT52" ca="1" si="7">IF(C8="","",ROUND(BS8/BS$7*BT$7,0))</f>
        <v>72</v>
      </c>
      <c r="BU8" s="158">
        <f ca="1">IF(BT8="","",IF(BX8&lt;&gt;"","-",IF(BW8&lt;&gt;"",BW8,IF(COUNTIF(I8:BP8,"-1")&gt;0,"ร",VLOOKUP(BT8,หน้าหลัก!Q$5:U$13,4,TRUE)))))</f>
        <v>3</v>
      </c>
      <c r="BV8" s="197" t="str">
        <f ca="1">BU8&amp;ข้อมูลนักเรียน!G8</f>
        <v>3ชาย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>
        <v>4</v>
      </c>
      <c r="J9" s="123">
        <v>4</v>
      </c>
      <c r="K9" s="123">
        <v>4</v>
      </c>
      <c r="L9" s="123">
        <v>4</v>
      </c>
      <c r="M9" s="124">
        <v>4</v>
      </c>
      <c r="N9" s="122">
        <v>4</v>
      </c>
      <c r="O9" s="123">
        <v>4</v>
      </c>
      <c r="P9" s="123">
        <v>4</v>
      </c>
      <c r="Q9" s="123">
        <v>4</v>
      </c>
      <c r="R9" s="124">
        <v>4</v>
      </c>
      <c r="S9" s="122">
        <v>6</v>
      </c>
      <c r="T9" s="123">
        <v>6</v>
      </c>
      <c r="U9" s="123">
        <v>8</v>
      </c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60</v>
      </c>
      <c r="AI9" s="202">
        <v>14</v>
      </c>
      <c r="AJ9" s="206">
        <f t="shared" ca="1" si="1"/>
        <v>74</v>
      </c>
      <c r="AK9" s="202">
        <v>4</v>
      </c>
      <c r="AL9" s="203">
        <v>4</v>
      </c>
      <c r="AM9" s="203">
        <v>4</v>
      </c>
      <c r="AN9" s="203">
        <v>4</v>
      </c>
      <c r="AO9" s="204">
        <v>4</v>
      </c>
      <c r="AP9" s="202">
        <v>4</v>
      </c>
      <c r="AQ9" s="203">
        <v>4</v>
      </c>
      <c r="AR9" s="203">
        <v>7</v>
      </c>
      <c r="AS9" s="203">
        <v>7</v>
      </c>
      <c r="AT9" s="204">
        <v>7</v>
      </c>
      <c r="AU9" s="202">
        <v>7</v>
      </c>
      <c r="AV9" s="203">
        <v>4</v>
      </c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60</v>
      </c>
      <c r="BK9" s="202">
        <v>27</v>
      </c>
      <c r="BL9" s="439">
        <f t="shared" ca="1" si="3"/>
        <v>11</v>
      </c>
      <c r="BM9" s="365">
        <v>12</v>
      </c>
      <c r="BN9" s="439">
        <f t="shared" ca="1" si="4"/>
        <v>2</v>
      </c>
      <c r="BO9" s="159">
        <f t="shared" ca="1" si="5"/>
        <v>13</v>
      </c>
      <c r="BP9" s="206">
        <f t="shared" ref="BP9:BP52" ca="1" si="8">IF(C9="","",SUM(BJ9,BO9))</f>
        <v>73</v>
      </c>
      <c r="BQ9" s="193">
        <f t="shared" ref="BQ9:BQ52" ca="1" si="9">AJ9</f>
        <v>74</v>
      </c>
      <c r="BR9" s="194">
        <f t="shared" ref="BR9:BR52" ca="1" si="10">BP9</f>
        <v>73</v>
      </c>
      <c r="BS9" s="195">
        <f t="shared" ca="1" si="6"/>
        <v>147</v>
      </c>
      <c r="BT9" s="196">
        <f t="shared" ca="1" si="7"/>
        <v>74</v>
      </c>
      <c r="BU9" s="206">
        <f ca="1">IF(BT9="","",IF(BX9&lt;&gt;"","-",IF(BW9&lt;&gt;"",BW9,IF(COUNTIF(I9:BP9,"-1")&gt;0,"ร",VLOOKUP(BT9,หน้าหลัก!Q$5:U$13,4,TRUE)))))</f>
        <v>3</v>
      </c>
      <c r="BV9" s="207" t="str">
        <f ca="1">BU9&amp;ข้อมูลนักเรียน!G9</f>
        <v>3ชาย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>
        <v>4</v>
      </c>
      <c r="J10" s="123">
        <v>4</v>
      </c>
      <c r="K10" s="123">
        <v>4</v>
      </c>
      <c r="L10" s="123">
        <v>4</v>
      </c>
      <c r="M10" s="124">
        <v>4</v>
      </c>
      <c r="N10" s="122">
        <v>4</v>
      </c>
      <c r="O10" s="123">
        <v>4</v>
      </c>
      <c r="P10" s="123">
        <v>4</v>
      </c>
      <c r="Q10" s="123">
        <v>5</v>
      </c>
      <c r="R10" s="124">
        <v>5</v>
      </c>
      <c r="S10" s="122">
        <v>8</v>
      </c>
      <c r="T10" s="123">
        <v>8</v>
      </c>
      <c r="U10" s="123">
        <v>8</v>
      </c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66</v>
      </c>
      <c r="AI10" s="202">
        <v>15</v>
      </c>
      <c r="AJ10" s="206">
        <f t="shared" ca="1" si="1"/>
        <v>81</v>
      </c>
      <c r="AK10" s="202">
        <v>4</v>
      </c>
      <c r="AL10" s="203">
        <v>4</v>
      </c>
      <c r="AM10" s="203">
        <v>4</v>
      </c>
      <c r="AN10" s="203">
        <v>4</v>
      </c>
      <c r="AO10" s="204">
        <v>4</v>
      </c>
      <c r="AP10" s="202">
        <v>4</v>
      </c>
      <c r="AQ10" s="203">
        <v>4</v>
      </c>
      <c r="AR10" s="203">
        <v>8</v>
      </c>
      <c r="AS10" s="203">
        <v>8</v>
      </c>
      <c r="AT10" s="204">
        <v>8</v>
      </c>
      <c r="AU10" s="202">
        <v>8</v>
      </c>
      <c r="AV10" s="203">
        <v>4</v>
      </c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64</v>
      </c>
      <c r="BK10" s="202">
        <v>32</v>
      </c>
      <c r="BL10" s="439">
        <f t="shared" ca="1" si="3"/>
        <v>13</v>
      </c>
      <c r="BM10" s="365">
        <v>14</v>
      </c>
      <c r="BN10" s="439">
        <f t="shared" ca="1" si="4"/>
        <v>3</v>
      </c>
      <c r="BO10" s="159">
        <f t="shared" ca="1" si="5"/>
        <v>16</v>
      </c>
      <c r="BP10" s="206">
        <f t="shared" ca="1" si="8"/>
        <v>80</v>
      </c>
      <c r="BQ10" s="193">
        <f t="shared" ca="1" si="9"/>
        <v>81</v>
      </c>
      <c r="BR10" s="194">
        <f t="shared" ca="1" si="10"/>
        <v>80</v>
      </c>
      <c r="BS10" s="195">
        <f t="shared" ca="1" si="6"/>
        <v>161</v>
      </c>
      <c r="BT10" s="196">
        <f t="shared" ca="1" si="7"/>
        <v>81</v>
      </c>
      <c r="BU10" s="206">
        <f ca="1">IF(BT10="","",IF(BX10&lt;&gt;"","-",IF(BW10&lt;&gt;"",BW10,IF(COUNTIF(I10:BP10,"-1")&gt;0,"ร",VLOOKUP(BT10,หน้าหลัก!Q$5:U$13,4,TRUE)))))</f>
        <v>4</v>
      </c>
      <c r="BV10" s="207" t="str">
        <f ca="1">BU10&amp;ข้อมูลนักเรียน!G10</f>
        <v>4ชาย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>
        <v>3</v>
      </c>
      <c r="J11" s="123">
        <v>3</v>
      </c>
      <c r="K11" s="123">
        <v>4</v>
      </c>
      <c r="L11" s="123">
        <v>4</v>
      </c>
      <c r="M11" s="124">
        <v>4</v>
      </c>
      <c r="N11" s="122">
        <v>4</v>
      </c>
      <c r="O11" s="123">
        <v>4</v>
      </c>
      <c r="P11" s="123">
        <v>4</v>
      </c>
      <c r="Q11" s="123">
        <v>4</v>
      </c>
      <c r="R11" s="124">
        <v>4</v>
      </c>
      <c r="S11" s="122">
        <v>7</v>
      </c>
      <c r="T11" s="123">
        <v>6</v>
      </c>
      <c r="U11" s="123">
        <v>7</v>
      </c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58</v>
      </c>
      <c r="AI11" s="202">
        <v>12</v>
      </c>
      <c r="AJ11" s="206">
        <f t="shared" ca="1" si="1"/>
        <v>70</v>
      </c>
      <c r="AK11" s="202">
        <v>3</v>
      </c>
      <c r="AL11" s="203">
        <v>3</v>
      </c>
      <c r="AM11" s="203">
        <v>4</v>
      </c>
      <c r="AN11" s="203">
        <v>4</v>
      </c>
      <c r="AO11" s="204">
        <v>4</v>
      </c>
      <c r="AP11" s="202">
        <v>4</v>
      </c>
      <c r="AQ11" s="203">
        <v>4</v>
      </c>
      <c r="AR11" s="203">
        <v>7</v>
      </c>
      <c r="AS11" s="203">
        <v>7</v>
      </c>
      <c r="AT11" s="204">
        <v>7</v>
      </c>
      <c r="AU11" s="202">
        <v>7</v>
      </c>
      <c r="AV11" s="203">
        <v>3</v>
      </c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57</v>
      </c>
      <c r="BK11" s="202">
        <v>20</v>
      </c>
      <c r="BL11" s="439">
        <f t="shared" ca="1" si="3"/>
        <v>8</v>
      </c>
      <c r="BM11" s="365">
        <v>11</v>
      </c>
      <c r="BN11" s="439">
        <f t="shared" ca="1" si="4"/>
        <v>2</v>
      </c>
      <c r="BO11" s="159">
        <f t="shared" ca="1" si="5"/>
        <v>10</v>
      </c>
      <c r="BP11" s="206">
        <f t="shared" ca="1" si="8"/>
        <v>67</v>
      </c>
      <c r="BQ11" s="193">
        <f t="shared" ca="1" si="9"/>
        <v>70</v>
      </c>
      <c r="BR11" s="194">
        <f t="shared" ca="1" si="10"/>
        <v>67</v>
      </c>
      <c r="BS11" s="195">
        <f t="shared" ca="1" si="6"/>
        <v>137</v>
      </c>
      <c r="BT11" s="196">
        <f t="shared" ca="1" si="7"/>
        <v>69</v>
      </c>
      <c r="BU11" s="206">
        <f ca="1">IF(BT11="","",IF(BX11&lt;&gt;"","-",IF(BW11&lt;&gt;"",BW11,IF(COUNTIF(I11:BP11,"-1")&gt;0,"ร",VLOOKUP(BT11,หน้าหลัก!Q$5:U$13,4,TRUE)))))</f>
        <v>2.5</v>
      </c>
      <c r="BV11" s="207" t="str">
        <f ca="1">BU11&amp;ข้อมูลนักเรียน!G11</f>
        <v>2.5ชาย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>
        <v>5</v>
      </c>
      <c r="J12" s="123">
        <v>5</v>
      </c>
      <c r="K12" s="123">
        <v>4</v>
      </c>
      <c r="L12" s="123">
        <v>4</v>
      </c>
      <c r="M12" s="124">
        <v>4</v>
      </c>
      <c r="N12" s="122">
        <v>4</v>
      </c>
      <c r="O12" s="123">
        <v>4</v>
      </c>
      <c r="P12" s="123">
        <v>4</v>
      </c>
      <c r="Q12" s="123">
        <v>4</v>
      </c>
      <c r="R12" s="124">
        <v>4</v>
      </c>
      <c r="S12" s="122">
        <v>8</v>
      </c>
      <c r="T12" s="123">
        <v>8</v>
      </c>
      <c r="U12" s="123">
        <v>8</v>
      </c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66</v>
      </c>
      <c r="AI12" s="202">
        <v>14</v>
      </c>
      <c r="AJ12" s="206">
        <f t="shared" ca="1" si="1"/>
        <v>80</v>
      </c>
      <c r="AK12" s="202">
        <v>4</v>
      </c>
      <c r="AL12" s="203">
        <v>4</v>
      </c>
      <c r="AM12" s="203">
        <v>4</v>
      </c>
      <c r="AN12" s="203">
        <v>4</v>
      </c>
      <c r="AO12" s="204">
        <v>4</v>
      </c>
      <c r="AP12" s="202">
        <v>4</v>
      </c>
      <c r="AQ12" s="203">
        <v>4</v>
      </c>
      <c r="AR12" s="203">
        <v>8</v>
      </c>
      <c r="AS12" s="203">
        <v>8</v>
      </c>
      <c r="AT12" s="204">
        <v>8</v>
      </c>
      <c r="AU12" s="202">
        <v>8</v>
      </c>
      <c r="AV12" s="203">
        <v>4</v>
      </c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64</v>
      </c>
      <c r="BK12" s="202">
        <v>32</v>
      </c>
      <c r="BL12" s="439">
        <f t="shared" ca="1" si="3"/>
        <v>13</v>
      </c>
      <c r="BM12" s="365">
        <v>15</v>
      </c>
      <c r="BN12" s="439">
        <f t="shared" ca="1" si="4"/>
        <v>3</v>
      </c>
      <c r="BO12" s="159">
        <f t="shared" ca="1" si="5"/>
        <v>16</v>
      </c>
      <c r="BP12" s="206">
        <f t="shared" ca="1" si="8"/>
        <v>80</v>
      </c>
      <c r="BQ12" s="193">
        <f t="shared" ca="1" si="9"/>
        <v>80</v>
      </c>
      <c r="BR12" s="194">
        <f t="shared" ca="1" si="10"/>
        <v>80</v>
      </c>
      <c r="BS12" s="195">
        <f t="shared" ca="1" si="6"/>
        <v>160</v>
      </c>
      <c r="BT12" s="196">
        <f t="shared" ca="1" si="7"/>
        <v>80</v>
      </c>
      <c r="BU12" s="206">
        <f ca="1">IF(BT12="","",IF(BX12&lt;&gt;"","-",IF(BW12&lt;&gt;"",BW12,IF(COUNTIF(I12:BP12,"-1")&gt;0,"ร",VLOOKUP(BT12,หน้าหลัก!Q$5:U$13,4,TRUE)))))</f>
        <v>4</v>
      </c>
      <c r="BV12" s="207" t="str">
        <f ca="1">BU12&amp;ข้อมูลนักเรียน!G12</f>
        <v>4หญิง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>
        <v>5</v>
      </c>
      <c r="J13" s="123">
        <v>5</v>
      </c>
      <c r="K13" s="123">
        <v>4</v>
      </c>
      <c r="L13" s="123">
        <v>4</v>
      </c>
      <c r="M13" s="124">
        <v>4</v>
      </c>
      <c r="N13" s="122">
        <v>4</v>
      </c>
      <c r="O13" s="123">
        <v>4</v>
      </c>
      <c r="P13" s="123">
        <v>4</v>
      </c>
      <c r="Q13" s="123">
        <v>4</v>
      </c>
      <c r="R13" s="124">
        <v>4</v>
      </c>
      <c r="S13" s="122">
        <v>8</v>
      </c>
      <c r="T13" s="123">
        <v>8</v>
      </c>
      <c r="U13" s="123">
        <v>8</v>
      </c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66</v>
      </c>
      <c r="AI13" s="202">
        <v>14</v>
      </c>
      <c r="AJ13" s="206">
        <f t="shared" ca="1" si="1"/>
        <v>80</v>
      </c>
      <c r="AK13" s="202">
        <v>4</v>
      </c>
      <c r="AL13" s="203">
        <v>4</v>
      </c>
      <c r="AM13" s="203">
        <v>4</v>
      </c>
      <c r="AN13" s="203">
        <v>4</v>
      </c>
      <c r="AO13" s="204">
        <v>4</v>
      </c>
      <c r="AP13" s="202">
        <v>4</v>
      </c>
      <c r="AQ13" s="203">
        <v>4</v>
      </c>
      <c r="AR13" s="203">
        <v>8</v>
      </c>
      <c r="AS13" s="203">
        <v>8</v>
      </c>
      <c r="AT13" s="204">
        <v>8</v>
      </c>
      <c r="AU13" s="202">
        <v>8</v>
      </c>
      <c r="AV13" s="203">
        <v>4</v>
      </c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64</v>
      </c>
      <c r="BK13" s="202">
        <v>32</v>
      </c>
      <c r="BL13" s="439">
        <f t="shared" ca="1" si="3"/>
        <v>13</v>
      </c>
      <c r="BM13" s="365">
        <v>14</v>
      </c>
      <c r="BN13" s="439">
        <f t="shared" ca="1" si="4"/>
        <v>3</v>
      </c>
      <c r="BO13" s="159">
        <f t="shared" ca="1" si="5"/>
        <v>16</v>
      </c>
      <c r="BP13" s="206">
        <f t="shared" ca="1" si="8"/>
        <v>80</v>
      </c>
      <c r="BQ13" s="193">
        <f t="shared" ca="1" si="9"/>
        <v>80</v>
      </c>
      <c r="BR13" s="194">
        <f t="shared" ca="1" si="10"/>
        <v>80</v>
      </c>
      <c r="BS13" s="195">
        <f t="shared" ca="1" si="6"/>
        <v>160</v>
      </c>
      <c r="BT13" s="196">
        <f t="shared" ca="1" si="7"/>
        <v>80</v>
      </c>
      <c r="BU13" s="206">
        <f ca="1">IF(BT13="","",IF(BX13&lt;&gt;"","-",IF(BW13&lt;&gt;"",BW13,IF(COUNTIF(I13:BP13,"-1")&gt;0,"ร",VLOOKUP(BT13,หน้าหลัก!Q$5:U$13,4,TRUE)))))</f>
        <v>4</v>
      </c>
      <c r="BV13" s="207" t="str">
        <f ca="1">BU13&amp;ข้อมูลนักเรียน!G13</f>
        <v>4หญิง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>
        <v>5</v>
      </c>
      <c r="J14" s="123">
        <v>5</v>
      </c>
      <c r="K14" s="123">
        <v>4</v>
      </c>
      <c r="L14" s="123">
        <v>4</v>
      </c>
      <c r="M14" s="124">
        <v>4</v>
      </c>
      <c r="N14" s="122">
        <v>4</v>
      </c>
      <c r="O14" s="123">
        <v>4</v>
      </c>
      <c r="P14" s="123">
        <v>4</v>
      </c>
      <c r="Q14" s="123">
        <v>4</v>
      </c>
      <c r="R14" s="124">
        <v>4</v>
      </c>
      <c r="S14" s="122">
        <v>8</v>
      </c>
      <c r="T14" s="123">
        <v>8</v>
      </c>
      <c r="U14" s="123">
        <v>8</v>
      </c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66</v>
      </c>
      <c r="AI14" s="202">
        <v>16</v>
      </c>
      <c r="AJ14" s="206">
        <f t="shared" ca="1" si="1"/>
        <v>82</v>
      </c>
      <c r="AK14" s="202">
        <v>4</v>
      </c>
      <c r="AL14" s="203">
        <v>4</v>
      </c>
      <c r="AM14" s="203">
        <v>4</v>
      </c>
      <c r="AN14" s="203">
        <v>4</v>
      </c>
      <c r="AO14" s="204">
        <v>4</v>
      </c>
      <c r="AP14" s="202">
        <v>4</v>
      </c>
      <c r="AQ14" s="203">
        <v>4</v>
      </c>
      <c r="AR14" s="203">
        <v>8</v>
      </c>
      <c r="AS14" s="203">
        <v>8</v>
      </c>
      <c r="AT14" s="204">
        <v>8</v>
      </c>
      <c r="AU14" s="202">
        <v>8</v>
      </c>
      <c r="AV14" s="203">
        <v>4</v>
      </c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64</v>
      </c>
      <c r="BK14" s="202">
        <v>32</v>
      </c>
      <c r="BL14" s="439">
        <f t="shared" ca="1" si="3"/>
        <v>13</v>
      </c>
      <c r="BM14" s="365">
        <v>15</v>
      </c>
      <c r="BN14" s="439">
        <f t="shared" ca="1" si="4"/>
        <v>3</v>
      </c>
      <c r="BO14" s="159">
        <f t="shared" ca="1" si="5"/>
        <v>16</v>
      </c>
      <c r="BP14" s="206">
        <f t="shared" ca="1" si="8"/>
        <v>80</v>
      </c>
      <c r="BQ14" s="193">
        <f t="shared" ca="1" si="9"/>
        <v>82</v>
      </c>
      <c r="BR14" s="194">
        <f t="shared" ca="1" si="10"/>
        <v>80</v>
      </c>
      <c r="BS14" s="195">
        <f t="shared" ca="1" si="6"/>
        <v>162</v>
      </c>
      <c r="BT14" s="196">
        <f t="shared" ca="1" si="7"/>
        <v>81</v>
      </c>
      <c r="BU14" s="206">
        <f ca="1">IF(BT14="","",IF(BX14&lt;&gt;"","-",IF(BW14&lt;&gt;"",BW14,IF(COUNTIF(I14:BP14,"-1")&gt;0,"ร",VLOOKUP(BT14,หน้าหลัก!Q$5:U$13,4,TRUE)))))</f>
        <v>4</v>
      </c>
      <c r="BV14" s="207" t="str">
        <f ca="1">BU14&amp;ข้อมูลนักเรียน!G14</f>
        <v>4หญิง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>
        <v>5</v>
      </c>
      <c r="J15" s="123">
        <v>4</v>
      </c>
      <c r="K15" s="123">
        <v>4</v>
      </c>
      <c r="L15" s="123">
        <v>4</v>
      </c>
      <c r="M15" s="124">
        <v>4</v>
      </c>
      <c r="N15" s="122">
        <v>4</v>
      </c>
      <c r="O15" s="123">
        <v>4</v>
      </c>
      <c r="P15" s="123">
        <v>4</v>
      </c>
      <c r="Q15" s="123">
        <v>4</v>
      </c>
      <c r="R15" s="124">
        <v>4</v>
      </c>
      <c r="S15" s="122">
        <v>8</v>
      </c>
      <c r="T15" s="123">
        <v>8</v>
      </c>
      <c r="U15" s="123">
        <v>8</v>
      </c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65</v>
      </c>
      <c r="AI15" s="202">
        <v>15</v>
      </c>
      <c r="AJ15" s="206">
        <f t="shared" ca="1" si="1"/>
        <v>80</v>
      </c>
      <c r="AK15" s="202">
        <v>4</v>
      </c>
      <c r="AL15" s="203">
        <v>4</v>
      </c>
      <c r="AM15" s="203">
        <v>4</v>
      </c>
      <c r="AN15" s="203">
        <v>4</v>
      </c>
      <c r="AO15" s="204">
        <v>4</v>
      </c>
      <c r="AP15" s="202">
        <v>4</v>
      </c>
      <c r="AQ15" s="203">
        <v>4</v>
      </c>
      <c r="AR15" s="203">
        <v>8</v>
      </c>
      <c r="AS15" s="203">
        <v>8</v>
      </c>
      <c r="AT15" s="204">
        <v>8</v>
      </c>
      <c r="AU15" s="202">
        <v>9</v>
      </c>
      <c r="AV15" s="203">
        <v>4</v>
      </c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65</v>
      </c>
      <c r="BK15" s="202">
        <v>31</v>
      </c>
      <c r="BL15" s="439">
        <f t="shared" ca="1" si="3"/>
        <v>12</v>
      </c>
      <c r="BM15" s="365">
        <v>13</v>
      </c>
      <c r="BN15" s="439">
        <f t="shared" ca="1" si="4"/>
        <v>3</v>
      </c>
      <c r="BO15" s="159">
        <f t="shared" ca="1" si="5"/>
        <v>15</v>
      </c>
      <c r="BP15" s="206">
        <f t="shared" ca="1" si="8"/>
        <v>80</v>
      </c>
      <c r="BQ15" s="193">
        <f t="shared" ca="1" si="9"/>
        <v>80</v>
      </c>
      <c r="BR15" s="194">
        <f t="shared" ca="1" si="10"/>
        <v>80</v>
      </c>
      <c r="BS15" s="195">
        <f t="shared" ca="1" si="6"/>
        <v>160</v>
      </c>
      <c r="BT15" s="196">
        <f t="shared" ca="1" si="7"/>
        <v>80</v>
      </c>
      <c r="BU15" s="206">
        <f ca="1">IF(BT15="","",IF(BX15&lt;&gt;"","-",IF(BW15&lt;&gt;"",BW15,IF(COUNTIF(I15:BP15,"-1")&gt;0,"ร",VLOOKUP(BT15,หน้าหลัก!Q$5:U$13,4,TRUE)))))</f>
        <v>4</v>
      </c>
      <c r="BV15" s="207" t="str">
        <f ca="1">BU15&amp;ข้อมูลนักเรียน!G15</f>
        <v>4หญิง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>
        <v>5</v>
      </c>
      <c r="J16" s="123">
        <v>5</v>
      </c>
      <c r="K16" s="123">
        <v>4</v>
      </c>
      <c r="L16" s="123">
        <v>4</v>
      </c>
      <c r="M16" s="124">
        <v>4</v>
      </c>
      <c r="N16" s="122">
        <v>4</v>
      </c>
      <c r="O16" s="123">
        <v>4</v>
      </c>
      <c r="P16" s="123">
        <v>4</v>
      </c>
      <c r="Q16" s="123">
        <v>4</v>
      </c>
      <c r="R16" s="124">
        <v>4</v>
      </c>
      <c r="S16" s="122">
        <v>8</v>
      </c>
      <c r="T16" s="123">
        <v>8</v>
      </c>
      <c r="U16" s="123">
        <v>8</v>
      </c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66</v>
      </c>
      <c r="AI16" s="202">
        <v>17</v>
      </c>
      <c r="AJ16" s="206">
        <f t="shared" ca="1" si="1"/>
        <v>83</v>
      </c>
      <c r="AK16" s="202">
        <v>4</v>
      </c>
      <c r="AL16" s="203">
        <v>4</v>
      </c>
      <c r="AM16" s="203">
        <v>4</v>
      </c>
      <c r="AN16" s="203">
        <v>4</v>
      </c>
      <c r="AO16" s="204">
        <v>4</v>
      </c>
      <c r="AP16" s="202">
        <v>4</v>
      </c>
      <c r="AQ16" s="203">
        <v>4</v>
      </c>
      <c r="AR16" s="203">
        <v>9</v>
      </c>
      <c r="AS16" s="203">
        <v>9</v>
      </c>
      <c r="AT16" s="204">
        <v>8</v>
      </c>
      <c r="AU16" s="202">
        <v>8</v>
      </c>
      <c r="AV16" s="203">
        <v>4</v>
      </c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66</v>
      </c>
      <c r="BK16" s="202">
        <v>34</v>
      </c>
      <c r="BL16" s="439">
        <f t="shared" ca="1" si="3"/>
        <v>14</v>
      </c>
      <c r="BM16" s="365">
        <v>16</v>
      </c>
      <c r="BN16" s="439">
        <f t="shared" ca="1" si="4"/>
        <v>3</v>
      </c>
      <c r="BO16" s="159">
        <f t="shared" ca="1" si="5"/>
        <v>17</v>
      </c>
      <c r="BP16" s="206">
        <f t="shared" ca="1" si="8"/>
        <v>83</v>
      </c>
      <c r="BQ16" s="193">
        <f t="shared" ca="1" si="9"/>
        <v>83</v>
      </c>
      <c r="BR16" s="194">
        <f t="shared" ca="1" si="10"/>
        <v>83</v>
      </c>
      <c r="BS16" s="195">
        <f t="shared" ca="1" si="6"/>
        <v>166</v>
      </c>
      <c r="BT16" s="196">
        <f t="shared" ca="1" si="7"/>
        <v>83</v>
      </c>
      <c r="BU16" s="206">
        <f ca="1">IF(BT16="","",IF(BX16&lt;&gt;"","-",IF(BW16&lt;&gt;"",BW16,IF(COUNTIF(I16:BP16,"-1")&gt;0,"ร",VLOOKUP(BT16,หน้าหลัก!Q$5:U$13,4,TRUE)))))</f>
        <v>4</v>
      </c>
      <c r="BV16" s="207" t="str">
        <f ca="1">BU16&amp;ข้อมูลนักเรียน!G16</f>
        <v>4หญิง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>
        <v>5</v>
      </c>
      <c r="J17" s="123">
        <v>5</v>
      </c>
      <c r="K17" s="123">
        <v>4</v>
      </c>
      <c r="L17" s="123">
        <v>4</v>
      </c>
      <c r="M17" s="124">
        <v>4</v>
      </c>
      <c r="N17" s="122">
        <v>4</v>
      </c>
      <c r="O17" s="123">
        <v>4</v>
      </c>
      <c r="P17" s="123">
        <v>4</v>
      </c>
      <c r="Q17" s="123">
        <v>4</v>
      </c>
      <c r="R17" s="124">
        <v>4</v>
      </c>
      <c r="S17" s="122">
        <v>8</v>
      </c>
      <c r="T17" s="123">
        <v>8</v>
      </c>
      <c r="U17" s="123">
        <v>8</v>
      </c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66</v>
      </c>
      <c r="AI17" s="202">
        <v>16</v>
      </c>
      <c r="AJ17" s="206">
        <f t="shared" ca="1" si="1"/>
        <v>82</v>
      </c>
      <c r="AK17" s="202">
        <v>4</v>
      </c>
      <c r="AL17" s="203">
        <v>4</v>
      </c>
      <c r="AM17" s="203">
        <v>4</v>
      </c>
      <c r="AN17" s="203">
        <v>4</v>
      </c>
      <c r="AO17" s="204">
        <v>4</v>
      </c>
      <c r="AP17" s="202">
        <v>4</v>
      </c>
      <c r="AQ17" s="203">
        <v>4</v>
      </c>
      <c r="AR17" s="203">
        <v>8</v>
      </c>
      <c r="AS17" s="203">
        <v>8</v>
      </c>
      <c r="AT17" s="204">
        <v>8</v>
      </c>
      <c r="AU17" s="202">
        <v>8</v>
      </c>
      <c r="AV17" s="203">
        <v>4</v>
      </c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64</v>
      </c>
      <c r="BK17" s="202">
        <v>32</v>
      </c>
      <c r="BL17" s="439">
        <f t="shared" ca="1" si="3"/>
        <v>13</v>
      </c>
      <c r="BM17" s="365">
        <v>15</v>
      </c>
      <c r="BN17" s="439">
        <f t="shared" ca="1" si="4"/>
        <v>3</v>
      </c>
      <c r="BO17" s="159">
        <f t="shared" ca="1" si="5"/>
        <v>16</v>
      </c>
      <c r="BP17" s="206">
        <f t="shared" ca="1" si="8"/>
        <v>80</v>
      </c>
      <c r="BQ17" s="193">
        <f t="shared" ca="1" si="9"/>
        <v>82</v>
      </c>
      <c r="BR17" s="194">
        <f t="shared" ca="1" si="10"/>
        <v>80</v>
      </c>
      <c r="BS17" s="195">
        <f t="shared" ca="1" si="6"/>
        <v>162</v>
      </c>
      <c r="BT17" s="196">
        <f t="shared" ca="1" si="7"/>
        <v>81</v>
      </c>
      <c r="BU17" s="206">
        <f ca="1">IF(BT17="","",IF(BX17&lt;&gt;"","-",IF(BW17&lt;&gt;"",BW17,IF(COUNTIF(I17:BP17,"-1")&gt;0,"ร",VLOOKUP(BT17,หน้าหลัก!Q$5:U$13,4,TRUE)))))</f>
        <v>4</v>
      </c>
      <c r="BV17" s="207" t="str">
        <f ca="1">BU17&amp;ข้อมูลนักเรียน!G17</f>
        <v>4หญิง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>
        <v>5</v>
      </c>
      <c r="J18" s="123">
        <v>4</v>
      </c>
      <c r="K18" s="123">
        <v>4</v>
      </c>
      <c r="L18" s="123">
        <v>4</v>
      </c>
      <c r="M18" s="124">
        <v>4</v>
      </c>
      <c r="N18" s="122">
        <v>4</v>
      </c>
      <c r="O18" s="123">
        <v>4</v>
      </c>
      <c r="P18" s="123">
        <v>4</v>
      </c>
      <c r="Q18" s="123">
        <v>4</v>
      </c>
      <c r="R18" s="124">
        <v>4</v>
      </c>
      <c r="S18" s="122">
        <v>8</v>
      </c>
      <c r="T18" s="123">
        <v>8</v>
      </c>
      <c r="U18" s="123">
        <v>8</v>
      </c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65</v>
      </c>
      <c r="AI18" s="202">
        <v>15</v>
      </c>
      <c r="AJ18" s="206">
        <f t="shared" ca="1" si="1"/>
        <v>80</v>
      </c>
      <c r="AK18" s="202">
        <v>4</v>
      </c>
      <c r="AL18" s="203">
        <v>4</v>
      </c>
      <c r="AM18" s="203">
        <v>4</v>
      </c>
      <c r="AN18" s="203">
        <v>4</v>
      </c>
      <c r="AO18" s="204">
        <v>4</v>
      </c>
      <c r="AP18" s="202">
        <v>4</v>
      </c>
      <c r="AQ18" s="203">
        <v>4</v>
      </c>
      <c r="AR18" s="203">
        <v>7</v>
      </c>
      <c r="AS18" s="203">
        <v>7</v>
      </c>
      <c r="AT18" s="204">
        <v>7</v>
      </c>
      <c r="AU18" s="202">
        <v>8</v>
      </c>
      <c r="AV18" s="203">
        <v>4</v>
      </c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61</v>
      </c>
      <c r="BK18" s="202">
        <v>28</v>
      </c>
      <c r="BL18" s="439">
        <f t="shared" ca="1" si="3"/>
        <v>11</v>
      </c>
      <c r="BM18" s="365">
        <v>14</v>
      </c>
      <c r="BN18" s="439">
        <f t="shared" ca="1" si="4"/>
        <v>3</v>
      </c>
      <c r="BO18" s="159">
        <f t="shared" ca="1" si="5"/>
        <v>14</v>
      </c>
      <c r="BP18" s="206">
        <f t="shared" ca="1" si="8"/>
        <v>75</v>
      </c>
      <c r="BQ18" s="193">
        <f t="shared" ca="1" si="9"/>
        <v>80</v>
      </c>
      <c r="BR18" s="194">
        <f t="shared" ca="1" si="10"/>
        <v>75</v>
      </c>
      <c r="BS18" s="195">
        <f t="shared" ca="1" si="6"/>
        <v>155</v>
      </c>
      <c r="BT18" s="196">
        <f t="shared" ca="1" si="7"/>
        <v>78</v>
      </c>
      <c r="BU18" s="206">
        <f ca="1">IF(BT18="","",IF(BX18&lt;&gt;"","-",IF(BW18&lt;&gt;"",BW18,IF(COUNTIF(I18:BP18,"-1")&gt;0,"ร",VLOOKUP(BT18,หน้าหลัก!Q$5:U$13,4,TRUE)))))</f>
        <v>3.5</v>
      </c>
      <c r="BV18" s="207" t="str">
        <f ca="1">BU18&amp;ข้อมูลนักเรียน!G18</f>
        <v>3.5หญิง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sheetProtection password="CC3D" sheet="1" objects="1" scenarios="1"/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1001" priority="86" operator="notEqual">
      <formula>""""""</formula>
    </cfRule>
  </conditionalFormatting>
  <conditionalFormatting sqref="I19:I52">
    <cfRule type="cellIs" dxfId="1000" priority="85" operator="lessThan">
      <formula>$I$7/2</formula>
    </cfRule>
  </conditionalFormatting>
  <conditionalFormatting sqref="J19:J52">
    <cfRule type="cellIs" dxfId="999" priority="84" operator="lessThan">
      <formula>$J$7/2</formula>
    </cfRule>
  </conditionalFormatting>
  <conditionalFormatting sqref="K19:K52">
    <cfRule type="cellIs" dxfId="998" priority="83" operator="lessThan">
      <formula>$K$7/2</formula>
    </cfRule>
  </conditionalFormatting>
  <conditionalFormatting sqref="L19:L52">
    <cfRule type="cellIs" dxfId="997" priority="82" operator="lessThan">
      <formula>$L$7/2</formula>
    </cfRule>
  </conditionalFormatting>
  <conditionalFormatting sqref="M19:M52">
    <cfRule type="cellIs" dxfId="996" priority="81" operator="lessThan">
      <formula>$M$7/2</formula>
    </cfRule>
  </conditionalFormatting>
  <conditionalFormatting sqref="N19:N52">
    <cfRule type="cellIs" dxfId="995" priority="80" operator="lessThan">
      <formula>$N$7/2</formula>
    </cfRule>
  </conditionalFormatting>
  <conditionalFormatting sqref="O19:O52">
    <cfRule type="cellIs" dxfId="994" priority="79" operator="lessThan">
      <formula>$O$7/2</formula>
    </cfRule>
  </conditionalFormatting>
  <conditionalFormatting sqref="P19:P52">
    <cfRule type="cellIs" dxfId="993" priority="78" operator="lessThan">
      <formula>$P$7/2</formula>
    </cfRule>
  </conditionalFormatting>
  <conditionalFormatting sqref="Q19:Q52">
    <cfRule type="cellIs" dxfId="992" priority="77" operator="lessThan">
      <formula>$Q$7/2</formula>
    </cfRule>
  </conditionalFormatting>
  <conditionalFormatting sqref="R19:R52">
    <cfRule type="cellIs" dxfId="991" priority="76" operator="lessThan">
      <formula>$R$7/2</formula>
    </cfRule>
  </conditionalFormatting>
  <conditionalFormatting sqref="S19:S52">
    <cfRule type="cellIs" dxfId="990" priority="75" operator="lessThan">
      <formula>$S$7/2</formula>
    </cfRule>
  </conditionalFormatting>
  <conditionalFormatting sqref="T19:T52">
    <cfRule type="cellIs" dxfId="989" priority="74" operator="lessThan">
      <formula>$T$7/2</formula>
    </cfRule>
  </conditionalFormatting>
  <conditionalFormatting sqref="U19:U52">
    <cfRule type="cellIs" dxfId="988" priority="73" operator="lessThan">
      <formula>$U$7/2</formula>
    </cfRule>
  </conditionalFormatting>
  <conditionalFormatting sqref="V8:V52">
    <cfRule type="cellIs" dxfId="987" priority="72" operator="lessThan">
      <formula>$V$7/2</formula>
    </cfRule>
  </conditionalFormatting>
  <conditionalFormatting sqref="W8:W52">
    <cfRule type="cellIs" dxfId="986" priority="71" operator="lessThan">
      <formula>$W$7/2</formula>
    </cfRule>
  </conditionalFormatting>
  <conditionalFormatting sqref="X8:X52">
    <cfRule type="cellIs" dxfId="985" priority="70" operator="lessThan">
      <formula>$X$7/2</formula>
    </cfRule>
  </conditionalFormatting>
  <conditionalFormatting sqref="Y8:Y52">
    <cfRule type="cellIs" dxfId="984" priority="69" operator="lessThan">
      <formula>$Y$7/2</formula>
    </cfRule>
  </conditionalFormatting>
  <conditionalFormatting sqref="Z8:Z52">
    <cfRule type="cellIs" dxfId="983" priority="68" operator="lessThan">
      <formula>$Z$7/2</formula>
    </cfRule>
  </conditionalFormatting>
  <conditionalFormatting sqref="AA8:AA52">
    <cfRule type="cellIs" dxfId="982" priority="67" operator="lessThan">
      <formula>$AA$7/2</formula>
    </cfRule>
  </conditionalFormatting>
  <conditionalFormatting sqref="AB8:AB52">
    <cfRule type="cellIs" dxfId="981" priority="66" operator="lessThan">
      <formula>$AB$7/2</formula>
    </cfRule>
  </conditionalFormatting>
  <conditionalFormatting sqref="AC8:AC52">
    <cfRule type="cellIs" dxfId="980" priority="65" operator="lessThan">
      <formula>$AC$7/2</formula>
    </cfRule>
  </conditionalFormatting>
  <conditionalFormatting sqref="AD8:AD52">
    <cfRule type="cellIs" dxfId="979" priority="64" operator="lessThan">
      <formula>$AD$7/2</formula>
    </cfRule>
  </conditionalFormatting>
  <conditionalFormatting sqref="AE8:AE52">
    <cfRule type="cellIs" dxfId="978" priority="63" operator="lessThan">
      <formula>$AE$7/2</formula>
    </cfRule>
  </conditionalFormatting>
  <conditionalFormatting sqref="AF8:AF52">
    <cfRule type="cellIs" dxfId="977" priority="62" operator="lessThan">
      <formula>$AF$7/2</formula>
    </cfRule>
  </conditionalFormatting>
  <conditionalFormatting sqref="AG8:AG52">
    <cfRule type="cellIs" dxfId="976" priority="61" operator="lessThan">
      <formula>$AG$7/2</formula>
    </cfRule>
  </conditionalFormatting>
  <conditionalFormatting sqref="AH8:AH52">
    <cfRule type="cellIs" dxfId="975" priority="60" operator="lessThan">
      <formula>$AH$7/2</formula>
    </cfRule>
  </conditionalFormatting>
  <conditionalFormatting sqref="AI8:AI52">
    <cfRule type="cellIs" dxfId="974" priority="59" operator="lessThan">
      <formula>$AI$7/2</formula>
    </cfRule>
  </conditionalFormatting>
  <conditionalFormatting sqref="AJ8:AJ52">
    <cfRule type="cellIs" dxfId="973" priority="58" operator="lessThan">
      <formula>$AJ$7/2</formula>
    </cfRule>
  </conditionalFormatting>
  <conditionalFormatting sqref="AK19:AK52">
    <cfRule type="cellIs" dxfId="972" priority="57" operator="lessThan">
      <formula>$AK$7/2</formula>
    </cfRule>
  </conditionalFormatting>
  <conditionalFormatting sqref="AL19:AL52">
    <cfRule type="cellIs" dxfId="971" priority="56" operator="lessThan">
      <formula>$AL$7/2</formula>
    </cfRule>
  </conditionalFormatting>
  <conditionalFormatting sqref="AM19:AM52">
    <cfRule type="cellIs" dxfId="970" priority="55" operator="lessThan">
      <formula>$AM$7/2</formula>
    </cfRule>
  </conditionalFormatting>
  <conditionalFormatting sqref="AN19:AN52">
    <cfRule type="cellIs" dxfId="969" priority="54" operator="lessThan">
      <formula>$AN$7/2</formula>
    </cfRule>
  </conditionalFormatting>
  <conditionalFormatting sqref="AO19:AO52">
    <cfRule type="cellIs" dxfId="968" priority="53" operator="lessThan">
      <formula>$AO$7/2</formula>
    </cfRule>
  </conditionalFormatting>
  <conditionalFormatting sqref="AP19:AP52">
    <cfRule type="cellIs" dxfId="967" priority="52" operator="lessThan">
      <formula>$AP$7/2</formula>
    </cfRule>
  </conditionalFormatting>
  <conditionalFormatting sqref="AQ19:AQ52">
    <cfRule type="cellIs" dxfId="966" priority="51" operator="lessThan">
      <formula>$AQ$7/2</formula>
    </cfRule>
  </conditionalFormatting>
  <conditionalFormatting sqref="AR19:AR52">
    <cfRule type="cellIs" dxfId="965" priority="50" operator="lessThan">
      <formula>$AR$7/2</formula>
    </cfRule>
  </conditionalFormatting>
  <conditionalFormatting sqref="AS19:AS52">
    <cfRule type="cellIs" dxfId="964" priority="49" operator="lessThan">
      <formula>$AS$7/2</formula>
    </cfRule>
  </conditionalFormatting>
  <conditionalFormatting sqref="AT19:AT52">
    <cfRule type="cellIs" dxfId="963" priority="48" operator="lessThan">
      <formula>$AT$7/2</formula>
    </cfRule>
  </conditionalFormatting>
  <conditionalFormatting sqref="AU19:AU52">
    <cfRule type="cellIs" dxfId="962" priority="47" operator="lessThan">
      <formula>$AU$7/2</formula>
    </cfRule>
  </conditionalFormatting>
  <conditionalFormatting sqref="AV19:AV52">
    <cfRule type="cellIs" dxfId="961" priority="46" operator="lessThan">
      <formula>$AV$7/2</formula>
    </cfRule>
  </conditionalFormatting>
  <conditionalFormatting sqref="AW8:AW52">
    <cfRule type="cellIs" dxfId="960" priority="45" operator="lessThan">
      <formula>$AW$7/2</formula>
    </cfRule>
  </conditionalFormatting>
  <conditionalFormatting sqref="AX8:AX52">
    <cfRule type="cellIs" dxfId="959" priority="44" operator="lessThan">
      <formula>$AX$7/2</formula>
    </cfRule>
  </conditionalFormatting>
  <conditionalFormatting sqref="AY8:AY52">
    <cfRule type="cellIs" dxfId="958" priority="43" operator="lessThan">
      <formula>$AY$7/2</formula>
    </cfRule>
  </conditionalFormatting>
  <conditionalFormatting sqref="AZ8:AZ52">
    <cfRule type="cellIs" dxfId="957" priority="42" operator="lessThan">
      <formula>$AZ$7/2</formula>
    </cfRule>
  </conditionalFormatting>
  <conditionalFormatting sqref="BA8:BA52">
    <cfRule type="cellIs" dxfId="956" priority="41" operator="lessThan">
      <formula>$BA$7/2</formula>
    </cfRule>
  </conditionalFormatting>
  <conditionalFormatting sqref="BB8:BB52">
    <cfRule type="cellIs" dxfId="955" priority="40" operator="lessThan">
      <formula>$BB$7/2</formula>
    </cfRule>
  </conditionalFormatting>
  <conditionalFormatting sqref="BC8:BC52">
    <cfRule type="cellIs" dxfId="954" priority="39" operator="lessThan">
      <formula>$BC$7/2</formula>
    </cfRule>
  </conditionalFormatting>
  <conditionalFormatting sqref="BD8:BD52">
    <cfRule type="cellIs" dxfId="953" priority="38" operator="lessThan">
      <formula>$BD$7/2</formula>
    </cfRule>
  </conditionalFormatting>
  <conditionalFormatting sqref="BE8:BE52">
    <cfRule type="cellIs" dxfId="952" priority="37" operator="lessThan">
      <formula>$BE$7/2</formula>
    </cfRule>
  </conditionalFormatting>
  <conditionalFormatting sqref="BF8:BF52">
    <cfRule type="cellIs" dxfId="951" priority="36" operator="lessThan">
      <formula>$BF$7/2</formula>
    </cfRule>
  </conditionalFormatting>
  <conditionalFormatting sqref="BG8:BG52">
    <cfRule type="cellIs" dxfId="950" priority="35" operator="lessThan">
      <formula>$BG$7/2</formula>
    </cfRule>
  </conditionalFormatting>
  <conditionalFormatting sqref="BH8:BH52">
    <cfRule type="cellIs" dxfId="949" priority="34" operator="lessThan">
      <formula>$BH$7/2</formula>
    </cfRule>
  </conditionalFormatting>
  <conditionalFormatting sqref="BI8:BI52">
    <cfRule type="cellIs" dxfId="948" priority="33" operator="lessThan">
      <formula>$BI$7/2</formula>
    </cfRule>
  </conditionalFormatting>
  <conditionalFormatting sqref="BJ8:BJ52">
    <cfRule type="cellIs" dxfId="947" priority="32" operator="lessThan">
      <formula>$BJ$7/2</formula>
    </cfRule>
  </conditionalFormatting>
  <conditionalFormatting sqref="BK8:BK52">
    <cfRule type="cellIs" dxfId="946" priority="31" operator="lessThan">
      <formula>$BK$7/2</formula>
    </cfRule>
  </conditionalFormatting>
  <conditionalFormatting sqref="BL8:BL52">
    <cfRule type="cellIs" dxfId="945" priority="30" operator="lessThan">
      <formula>$BL$7/2</formula>
    </cfRule>
  </conditionalFormatting>
  <conditionalFormatting sqref="BM8:BM52">
    <cfRule type="cellIs" dxfId="944" priority="29" operator="lessThan">
      <formula>$BM$7/2</formula>
    </cfRule>
  </conditionalFormatting>
  <conditionalFormatting sqref="BN8:BN52">
    <cfRule type="cellIs" dxfId="943" priority="28" operator="lessThan">
      <formula>$BN$7/2</formula>
    </cfRule>
  </conditionalFormatting>
  <conditionalFormatting sqref="BO8:BO52">
    <cfRule type="cellIs" dxfId="942" priority="27" operator="lessThan">
      <formula>$BO$7/2</formula>
    </cfRule>
  </conditionalFormatting>
  <conditionalFormatting sqref="BP8:BP52">
    <cfRule type="cellIs" dxfId="941" priority="26" operator="lessThan">
      <formula>$BP$7/2</formula>
    </cfRule>
  </conditionalFormatting>
  <conditionalFormatting sqref="I8:I18">
    <cfRule type="cellIs" dxfId="940" priority="25" operator="lessThan">
      <formula>$I$7/2</formula>
    </cfRule>
  </conditionalFormatting>
  <conditionalFormatting sqref="J8:J18">
    <cfRule type="cellIs" dxfId="939" priority="24" operator="lessThan">
      <formula>$J$7/2</formula>
    </cfRule>
  </conditionalFormatting>
  <conditionalFormatting sqref="K8:K18">
    <cfRule type="cellIs" dxfId="938" priority="23" operator="lessThan">
      <formula>$K$7/2</formula>
    </cfRule>
  </conditionalFormatting>
  <conditionalFormatting sqref="L8:L18">
    <cfRule type="cellIs" dxfId="937" priority="22" operator="lessThan">
      <formula>$L$7/2</formula>
    </cfRule>
  </conditionalFormatting>
  <conditionalFormatting sqref="M8:M18">
    <cfRule type="cellIs" dxfId="936" priority="21" operator="lessThan">
      <formula>$M$7/2</formula>
    </cfRule>
  </conditionalFormatting>
  <conditionalFormatting sqref="N8:N18">
    <cfRule type="cellIs" dxfId="935" priority="20" operator="lessThan">
      <formula>$N$7/2</formula>
    </cfRule>
  </conditionalFormatting>
  <conditionalFormatting sqref="O8:O18">
    <cfRule type="cellIs" dxfId="934" priority="19" operator="lessThan">
      <formula>$O$7/2</formula>
    </cfRule>
  </conditionalFormatting>
  <conditionalFormatting sqref="P8:P18">
    <cfRule type="cellIs" dxfId="933" priority="18" operator="lessThan">
      <formula>$P$7/2</formula>
    </cfRule>
  </conditionalFormatting>
  <conditionalFormatting sqref="Q8:Q18">
    <cfRule type="cellIs" dxfId="932" priority="17" operator="lessThan">
      <formula>$Q$7/2</formula>
    </cfRule>
  </conditionalFormatting>
  <conditionalFormatting sqref="R8:R18">
    <cfRule type="cellIs" dxfId="931" priority="16" operator="lessThan">
      <formula>$R$7/2</formula>
    </cfRule>
  </conditionalFormatting>
  <conditionalFormatting sqref="S8:S18">
    <cfRule type="cellIs" dxfId="930" priority="15" operator="lessThan">
      <formula>$S$7/2</formula>
    </cfRule>
  </conditionalFormatting>
  <conditionalFormatting sqref="T8:T18">
    <cfRule type="cellIs" dxfId="929" priority="14" operator="lessThan">
      <formula>$T$7/2</formula>
    </cfRule>
  </conditionalFormatting>
  <conditionalFormatting sqref="U8:U18">
    <cfRule type="cellIs" dxfId="928" priority="13" operator="lessThan">
      <formula>$U$7/2</formula>
    </cfRule>
  </conditionalFormatting>
  <conditionalFormatting sqref="AK8:AK18">
    <cfRule type="cellIs" dxfId="927" priority="12" operator="lessThan">
      <formula>$AK$7/2</formula>
    </cfRule>
  </conditionalFormatting>
  <conditionalFormatting sqref="AL8:AL18">
    <cfRule type="cellIs" dxfId="926" priority="11" operator="lessThan">
      <formula>$AL$7/2</formula>
    </cfRule>
  </conditionalFormatting>
  <conditionalFormatting sqref="AM8:AM18">
    <cfRule type="cellIs" dxfId="925" priority="10" operator="lessThan">
      <formula>$AM$7/2</formula>
    </cfRule>
  </conditionalFormatting>
  <conditionalFormatting sqref="AN8:AN18">
    <cfRule type="cellIs" dxfId="924" priority="9" operator="lessThan">
      <formula>$AN$7/2</formula>
    </cfRule>
  </conditionalFormatting>
  <conditionalFormatting sqref="AO8:AO18">
    <cfRule type="cellIs" dxfId="923" priority="8" operator="lessThan">
      <formula>$AO$7/2</formula>
    </cfRule>
  </conditionalFormatting>
  <conditionalFormatting sqref="AP8:AP18">
    <cfRule type="cellIs" dxfId="922" priority="7" operator="lessThan">
      <formula>$AP$7/2</formula>
    </cfRule>
  </conditionalFormatting>
  <conditionalFormatting sqref="AQ8:AQ18">
    <cfRule type="cellIs" dxfId="921" priority="6" operator="lessThan">
      <formula>$AQ$7/2</formula>
    </cfRule>
  </conditionalFormatting>
  <conditionalFormatting sqref="AR8:AR18">
    <cfRule type="cellIs" dxfId="920" priority="5" operator="lessThan">
      <formula>$AR$7/2</formula>
    </cfRule>
  </conditionalFormatting>
  <conditionalFormatting sqref="AS8:AS18">
    <cfRule type="cellIs" dxfId="919" priority="4" operator="lessThan">
      <formula>$AS$7/2</formula>
    </cfRule>
  </conditionalFormatting>
  <conditionalFormatting sqref="AT8:AT18">
    <cfRule type="cellIs" dxfId="918" priority="3" operator="lessThan">
      <formula>$AT$7/2</formula>
    </cfRule>
  </conditionalFormatting>
  <conditionalFormatting sqref="AU8:AU18">
    <cfRule type="cellIs" dxfId="917" priority="2" operator="lessThan">
      <formula>$AU$7/2</formula>
    </cfRule>
  </conditionalFormatting>
  <conditionalFormatting sqref="AV8:AV18">
    <cfRule type="cellIs" dxfId="916" priority="1" operator="lessThan">
      <formula>$AV$7/2</formula>
    </cfRule>
  </conditionalFormatting>
  <dataValidations count="65">
    <dataValidation allowBlank="1" showInputMessage="1" showErrorMessage="1" promptTitle="เช็คเวลาเรียน" sqref="BX8:BX52 BL7:BP7 BJ7 AH7:AJ7"/>
    <dataValidation allowBlank="1" showInputMessage="1" showErrorMessage="1" promptTitle="เดือน" sqref="BX3"/>
    <dataValidation type="list" allowBlank="1" showInputMessage="1" sqref="BW8:BW52">
      <formula1>regrade</formula1>
    </dataValidation>
    <dataValidation type="list" allowBlank="1" showInputMessage="1" showErrorMessage="1" promptTitle="เช็คเวลาเรียน" sqref="I53:BX1048576">
      <formula1>เช็ค</formula1>
    </dataValidation>
    <dataValidation type="whole" allowBlank="1" showInputMessage="1" showErrorMessage="1" sqref="I7:AG7">
      <formula1>1</formula1>
      <formula2>50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CE63"/>
  <sheetViews>
    <sheetView workbookViewId="0">
      <pane xSplit="6" ySplit="7" topLeftCell="I8" activePane="bottomRight" state="frozen"/>
      <selection activeCell="E3" sqref="E3:F3"/>
      <selection pane="topRight" activeCell="E3" sqref="E3:F3"/>
      <selection pane="bottomLeft" activeCell="E3" sqref="E3:F3"/>
      <selection pane="bottomRight" activeCell="BC19" sqref="BC19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IF(INDIRECT("หน้าหลัก!D23")="","",INDIRECT("หน้าหลัก!D23"))</f>
        <v>ศ15101</v>
      </c>
      <c r="E3" s="750" t="str">
        <f ca="1">IF(INDIRECT("หน้าหลัก!H23")="","",INDIRECT("หน้าหลัก!H23")&amp;" ชั่วโมง/ปี")</f>
        <v>80 ชั่วโมง/ปี</v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IF(INDIRECT("หน้าหลัก!E23")="","",INDIRECT("หน้าหลัก!E23"))</f>
        <v>ศิลปะ</v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>
        <v>1</v>
      </c>
      <c r="J5" s="736">
        <v>2</v>
      </c>
      <c r="K5" s="736">
        <v>3</v>
      </c>
      <c r="L5" s="736">
        <v>4</v>
      </c>
      <c r="M5" s="736">
        <v>5</v>
      </c>
      <c r="N5" s="736">
        <v>6</v>
      </c>
      <c r="O5" s="736">
        <v>7</v>
      </c>
      <c r="P5" s="736">
        <v>8</v>
      </c>
      <c r="Q5" s="736">
        <v>9</v>
      </c>
      <c r="R5" s="736">
        <v>10</v>
      </c>
      <c r="S5" s="736">
        <v>11</v>
      </c>
      <c r="T5" s="736">
        <v>12</v>
      </c>
      <c r="U5" s="736">
        <v>13</v>
      </c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>
        <v>14</v>
      </c>
      <c r="AL5" s="742">
        <v>15</v>
      </c>
      <c r="AM5" s="742">
        <v>16</v>
      </c>
      <c r="AN5" s="742">
        <v>17</v>
      </c>
      <c r="AO5" s="742">
        <v>18</v>
      </c>
      <c r="AP5" s="742">
        <v>19</v>
      </c>
      <c r="AQ5" s="742">
        <v>20</v>
      </c>
      <c r="AR5" s="742">
        <v>21</v>
      </c>
      <c r="AS5" s="742">
        <v>22</v>
      </c>
      <c r="AT5" s="742">
        <v>23</v>
      </c>
      <c r="AU5" s="742">
        <v>24</v>
      </c>
      <c r="AV5" s="742">
        <v>25</v>
      </c>
      <c r="AW5" s="742">
        <v>26</v>
      </c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100-INDIRECT("หน้าหลัก!L23") &amp; "%"</f>
        <v>80%</v>
      </c>
      <c r="BL6" s="391" t="s">
        <v>317</v>
      </c>
      <c r="BM6" s="430" t="str">
        <f ca="1">INDIRECT("หน้าหลัก!L23") &amp; "%"</f>
        <v>20%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507">
        <v>5</v>
      </c>
      <c r="J7" s="507">
        <v>5</v>
      </c>
      <c r="K7" s="507">
        <v>5</v>
      </c>
      <c r="L7" s="507">
        <v>5</v>
      </c>
      <c r="M7" s="507">
        <v>5</v>
      </c>
      <c r="N7" s="507">
        <v>5</v>
      </c>
      <c r="O7" s="507">
        <v>5</v>
      </c>
      <c r="P7" s="507">
        <v>10</v>
      </c>
      <c r="Q7" s="507">
        <v>10</v>
      </c>
      <c r="R7" s="507">
        <v>10</v>
      </c>
      <c r="S7" s="507">
        <v>5</v>
      </c>
      <c r="T7" s="507">
        <v>5</v>
      </c>
      <c r="U7" s="507">
        <v>5</v>
      </c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80</v>
      </c>
      <c r="AI7" s="435">
        <v>20</v>
      </c>
      <c r="AJ7" s="432">
        <f>AH7+AI7</f>
        <v>100</v>
      </c>
      <c r="AK7" s="507">
        <v>5</v>
      </c>
      <c r="AL7" s="507">
        <v>5</v>
      </c>
      <c r="AM7" s="507">
        <v>5</v>
      </c>
      <c r="AN7" s="507">
        <v>5</v>
      </c>
      <c r="AO7" s="507">
        <v>5</v>
      </c>
      <c r="AP7" s="507">
        <v>5</v>
      </c>
      <c r="AQ7" s="507">
        <v>5</v>
      </c>
      <c r="AR7" s="507">
        <v>5</v>
      </c>
      <c r="AS7" s="507">
        <v>5</v>
      </c>
      <c r="AT7" s="507">
        <v>10</v>
      </c>
      <c r="AU7" s="507">
        <v>10</v>
      </c>
      <c r="AV7" s="507">
        <v>10</v>
      </c>
      <c r="AW7" s="507">
        <v>5</v>
      </c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80</v>
      </c>
      <c r="BK7" s="436">
        <v>40</v>
      </c>
      <c r="BL7" s="434">
        <f ca="1">BO7*BK6</f>
        <v>16</v>
      </c>
      <c r="BM7" s="437">
        <v>20</v>
      </c>
      <c r="BN7" s="434">
        <f ca="1">BO7*BM6</f>
        <v>4</v>
      </c>
      <c r="BO7" s="436">
        <v>20</v>
      </c>
      <c r="BP7" s="433">
        <f>SUM(BJ7,BO7)</f>
        <v>100</v>
      </c>
      <c r="BQ7" s="421">
        <f>AJ7</f>
        <v>100</v>
      </c>
      <c r="BR7" s="421">
        <f>BP7</f>
        <v>100</v>
      </c>
      <c r="BS7" s="421">
        <f>BQ7+BR7</f>
        <v>200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>
        <v>4</v>
      </c>
      <c r="J8" s="155">
        <v>4</v>
      </c>
      <c r="K8" s="155">
        <v>4</v>
      </c>
      <c r="L8" s="155">
        <v>4</v>
      </c>
      <c r="M8" s="156">
        <v>4</v>
      </c>
      <c r="N8" s="188">
        <v>4</v>
      </c>
      <c r="O8" s="155">
        <v>4</v>
      </c>
      <c r="P8" s="155">
        <v>8</v>
      </c>
      <c r="Q8" s="155">
        <v>7</v>
      </c>
      <c r="R8" s="156">
        <v>7</v>
      </c>
      <c r="S8" s="188">
        <v>4</v>
      </c>
      <c r="T8" s="155">
        <v>4</v>
      </c>
      <c r="U8" s="155">
        <v>4</v>
      </c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62</v>
      </c>
      <c r="AI8" s="189">
        <v>14</v>
      </c>
      <c r="AJ8" s="158">
        <f t="shared" ref="AJ8:AJ52" ca="1" si="1">IF(C8="","",SUMIF(AH8:AI8,"&lt;&gt;-1"))</f>
        <v>76</v>
      </c>
      <c r="AK8" s="189">
        <v>4</v>
      </c>
      <c r="AL8" s="190">
        <v>4</v>
      </c>
      <c r="AM8" s="190">
        <v>4</v>
      </c>
      <c r="AN8" s="190">
        <v>4</v>
      </c>
      <c r="AO8" s="191">
        <v>4</v>
      </c>
      <c r="AP8" s="189">
        <v>4</v>
      </c>
      <c r="AQ8" s="190">
        <v>4</v>
      </c>
      <c r="AR8" s="190">
        <v>4</v>
      </c>
      <c r="AS8" s="190">
        <v>4</v>
      </c>
      <c r="AT8" s="191">
        <v>7</v>
      </c>
      <c r="AU8" s="189">
        <v>7</v>
      </c>
      <c r="AV8" s="190">
        <v>7</v>
      </c>
      <c r="AW8" s="190">
        <v>4</v>
      </c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61</v>
      </c>
      <c r="BK8" s="189">
        <v>30</v>
      </c>
      <c r="BL8" s="438">
        <f t="shared" ref="BL8:BL52" ca="1" si="3">IF(C8="","",ROUND(BK8*BL$7/BK$7,0))</f>
        <v>12</v>
      </c>
      <c r="BM8" s="364">
        <v>12</v>
      </c>
      <c r="BN8" s="438">
        <f t="shared" ref="BN8:BN52" ca="1" si="4">IF(C8="","",ROUND(BM8*BN$7/BM$7,0))</f>
        <v>2</v>
      </c>
      <c r="BO8" s="159">
        <f t="shared" ref="BO8:BO52" ca="1" si="5">IF(C8="","",BL8+BN8)</f>
        <v>14</v>
      </c>
      <c r="BP8" s="158">
        <f ca="1">IF(C8="","",SUM(BJ8,BO8))</f>
        <v>75</v>
      </c>
      <c r="BQ8" s="193">
        <f ca="1">AJ8</f>
        <v>76</v>
      </c>
      <c r="BR8" s="194">
        <f ca="1">BP8</f>
        <v>75</v>
      </c>
      <c r="BS8" s="195">
        <f t="shared" ref="BS8:BS52" ca="1" si="6">IF(C8="","",BQ8+BR8)</f>
        <v>151</v>
      </c>
      <c r="BT8" s="196">
        <f t="shared" ref="BT8:BT52" ca="1" si="7">IF(C8="","",ROUND(BS8/BS$7*BT$7,0))</f>
        <v>76</v>
      </c>
      <c r="BU8" s="158">
        <f ca="1">IF(BT8="","",IF(BX8&lt;&gt;"","-",IF(BW8&lt;&gt;"",BW8,IF(COUNTIF(I8:BP8,"-1")&gt;0,"ร",VLOOKUP(BT8,หน้าหลัก!Q$5:U$13,4,TRUE)))))</f>
        <v>3.5</v>
      </c>
      <c r="BV8" s="197" t="str">
        <f ca="1">BU8&amp;ข้อมูลนักเรียน!G8</f>
        <v>3.5ชาย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>
        <v>4</v>
      </c>
      <c r="J9" s="123">
        <v>4</v>
      </c>
      <c r="K9" s="123">
        <v>4</v>
      </c>
      <c r="L9" s="123">
        <v>4</v>
      </c>
      <c r="M9" s="124">
        <v>4</v>
      </c>
      <c r="N9" s="122">
        <v>4</v>
      </c>
      <c r="O9" s="123">
        <v>4</v>
      </c>
      <c r="P9" s="123">
        <v>9</v>
      </c>
      <c r="Q9" s="123">
        <v>8</v>
      </c>
      <c r="R9" s="124">
        <v>8</v>
      </c>
      <c r="S9" s="122">
        <v>4</v>
      </c>
      <c r="T9" s="123">
        <v>4</v>
      </c>
      <c r="U9" s="123">
        <v>4</v>
      </c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65</v>
      </c>
      <c r="AI9" s="202">
        <v>14</v>
      </c>
      <c r="AJ9" s="206">
        <f t="shared" ca="1" si="1"/>
        <v>79</v>
      </c>
      <c r="AK9" s="202">
        <v>4</v>
      </c>
      <c r="AL9" s="203">
        <v>4</v>
      </c>
      <c r="AM9" s="203">
        <v>4</v>
      </c>
      <c r="AN9" s="203">
        <v>4</v>
      </c>
      <c r="AO9" s="204">
        <v>4</v>
      </c>
      <c r="AP9" s="202">
        <v>3</v>
      </c>
      <c r="AQ9" s="203">
        <v>3</v>
      </c>
      <c r="AR9" s="203">
        <v>4</v>
      </c>
      <c r="AS9" s="203">
        <v>4</v>
      </c>
      <c r="AT9" s="204">
        <v>8</v>
      </c>
      <c r="AU9" s="202">
        <v>8</v>
      </c>
      <c r="AV9" s="203">
        <v>8</v>
      </c>
      <c r="AW9" s="203">
        <v>4</v>
      </c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62</v>
      </c>
      <c r="BK9" s="202">
        <v>30</v>
      </c>
      <c r="BL9" s="439">
        <f t="shared" ca="1" si="3"/>
        <v>12</v>
      </c>
      <c r="BM9" s="365">
        <v>12</v>
      </c>
      <c r="BN9" s="439">
        <f t="shared" ca="1" si="4"/>
        <v>2</v>
      </c>
      <c r="BO9" s="159">
        <f t="shared" ca="1" si="5"/>
        <v>14</v>
      </c>
      <c r="BP9" s="206">
        <f t="shared" ref="BP9:BP52" ca="1" si="8">IF(C9="","",SUM(BJ9,BO9))</f>
        <v>76</v>
      </c>
      <c r="BQ9" s="193">
        <f t="shared" ref="BQ9:BQ52" ca="1" si="9">AJ9</f>
        <v>79</v>
      </c>
      <c r="BR9" s="194">
        <f t="shared" ref="BR9:BR52" ca="1" si="10">BP9</f>
        <v>76</v>
      </c>
      <c r="BS9" s="195">
        <f t="shared" ca="1" si="6"/>
        <v>155</v>
      </c>
      <c r="BT9" s="196">
        <f t="shared" ca="1" si="7"/>
        <v>78</v>
      </c>
      <c r="BU9" s="206">
        <f ca="1">IF(BT9="","",IF(BX9&lt;&gt;"","-",IF(BW9&lt;&gt;"",BW9,IF(COUNTIF(I9:BP9,"-1")&gt;0,"ร",VLOOKUP(BT9,หน้าหลัก!Q$5:U$13,4,TRUE)))))</f>
        <v>3.5</v>
      </c>
      <c r="BV9" s="207" t="str">
        <f ca="1">BU9&amp;ข้อมูลนักเรียน!G9</f>
        <v>3.5ชาย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>
        <v>5</v>
      </c>
      <c r="J10" s="123">
        <v>4</v>
      </c>
      <c r="K10" s="123">
        <v>4</v>
      </c>
      <c r="L10" s="123">
        <v>4</v>
      </c>
      <c r="M10" s="124">
        <v>4</v>
      </c>
      <c r="N10" s="122">
        <v>4</v>
      </c>
      <c r="O10" s="123">
        <v>4</v>
      </c>
      <c r="P10" s="123">
        <v>9</v>
      </c>
      <c r="Q10" s="123">
        <v>8</v>
      </c>
      <c r="R10" s="124">
        <v>8</v>
      </c>
      <c r="S10" s="122">
        <v>4</v>
      </c>
      <c r="T10" s="123">
        <v>4</v>
      </c>
      <c r="U10" s="123">
        <v>4</v>
      </c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66</v>
      </c>
      <c r="AI10" s="202">
        <v>15</v>
      </c>
      <c r="AJ10" s="206">
        <f t="shared" ca="1" si="1"/>
        <v>81</v>
      </c>
      <c r="AK10" s="202">
        <v>3</v>
      </c>
      <c r="AL10" s="203">
        <v>4</v>
      </c>
      <c r="AM10" s="203">
        <v>4</v>
      </c>
      <c r="AN10" s="203">
        <v>4</v>
      </c>
      <c r="AO10" s="204">
        <v>4</v>
      </c>
      <c r="AP10" s="202">
        <v>4</v>
      </c>
      <c r="AQ10" s="203">
        <v>4</v>
      </c>
      <c r="AR10" s="203">
        <v>3</v>
      </c>
      <c r="AS10" s="203">
        <v>3</v>
      </c>
      <c r="AT10" s="204">
        <v>7</v>
      </c>
      <c r="AU10" s="202">
        <v>7</v>
      </c>
      <c r="AV10" s="203">
        <v>8</v>
      </c>
      <c r="AW10" s="203">
        <v>4</v>
      </c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59</v>
      </c>
      <c r="BK10" s="202">
        <v>30</v>
      </c>
      <c r="BL10" s="439">
        <f t="shared" ca="1" si="3"/>
        <v>12</v>
      </c>
      <c r="BM10" s="365">
        <v>12</v>
      </c>
      <c r="BN10" s="439">
        <f t="shared" ca="1" si="4"/>
        <v>2</v>
      </c>
      <c r="BO10" s="159">
        <f t="shared" ca="1" si="5"/>
        <v>14</v>
      </c>
      <c r="BP10" s="206">
        <f t="shared" ca="1" si="8"/>
        <v>73</v>
      </c>
      <c r="BQ10" s="193">
        <f t="shared" ca="1" si="9"/>
        <v>81</v>
      </c>
      <c r="BR10" s="194">
        <f t="shared" ca="1" si="10"/>
        <v>73</v>
      </c>
      <c r="BS10" s="195">
        <f t="shared" ca="1" si="6"/>
        <v>154</v>
      </c>
      <c r="BT10" s="196">
        <f t="shared" ca="1" si="7"/>
        <v>77</v>
      </c>
      <c r="BU10" s="206">
        <f ca="1">IF(BT10="","",IF(BX10&lt;&gt;"","-",IF(BW10&lt;&gt;"",BW10,IF(COUNTIF(I10:BP10,"-1")&gt;0,"ร",VLOOKUP(BT10,หน้าหลัก!Q$5:U$13,4,TRUE)))))</f>
        <v>3.5</v>
      </c>
      <c r="BV10" s="207" t="str">
        <f ca="1">BU10&amp;ข้อมูลนักเรียน!G10</f>
        <v>3.5ชาย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>
        <v>4</v>
      </c>
      <c r="J11" s="123">
        <v>4</v>
      </c>
      <c r="K11" s="123">
        <v>4</v>
      </c>
      <c r="L11" s="123">
        <v>4</v>
      </c>
      <c r="M11" s="124">
        <v>4</v>
      </c>
      <c r="N11" s="122">
        <v>4</v>
      </c>
      <c r="O11" s="123">
        <v>4</v>
      </c>
      <c r="P11" s="123">
        <v>7</v>
      </c>
      <c r="Q11" s="123">
        <v>7</v>
      </c>
      <c r="R11" s="124">
        <v>7</v>
      </c>
      <c r="S11" s="122">
        <v>3</v>
      </c>
      <c r="T11" s="123">
        <v>4</v>
      </c>
      <c r="U11" s="123">
        <v>4</v>
      </c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60</v>
      </c>
      <c r="AI11" s="202">
        <v>15</v>
      </c>
      <c r="AJ11" s="206">
        <f t="shared" ca="1" si="1"/>
        <v>75</v>
      </c>
      <c r="AK11" s="202">
        <v>3</v>
      </c>
      <c r="AL11" s="203">
        <v>3</v>
      </c>
      <c r="AM11" s="203">
        <v>3</v>
      </c>
      <c r="AN11" s="203">
        <v>4</v>
      </c>
      <c r="AO11" s="204">
        <v>4</v>
      </c>
      <c r="AP11" s="202">
        <v>4</v>
      </c>
      <c r="AQ11" s="203">
        <v>4</v>
      </c>
      <c r="AR11" s="203">
        <v>3</v>
      </c>
      <c r="AS11" s="203">
        <v>3</v>
      </c>
      <c r="AT11" s="204">
        <v>7</v>
      </c>
      <c r="AU11" s="202">
        <v>7</v>
      </c>
      <c r="AV11" s="203">
        <v>7</v>
      </c>
      <c r="AW11" s="203">
        <v>3</v>
      </c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55</v>
      </c>
      <c r="BK11" s="202">
        <v>24</v>
      </c>
      <c r="BL11" s="439">
        <f t="shared" ca="1" si="3"/>
        <v>10</v>
      </c>
      <c r="BM11" s="365">
        <v>12</v>
      </c>
      <c r="BN11" s="439">
        <f t="shared" ca="1" si="4"/>
        <v>2</v>
      </c>
      <c r="BO11" s="159">
        <f t="shared" ca="1" si="5"/>
        <v>12</v>
      </c>
      <c r="BP11" s="206">
        <f t="shared" ca="1" si="8"/>
        <v>67</v>
      </c>
      <c r="BQ11" s="193">
        <f t="shared" ca="1" si="9"/>
        <v>75</v>
      </c>
      <c r="BR11" s="194">
        <f t="shared" ca="1" si="10"/>
        <v>67</v>
      </c>
      <c r="BS11" s="195">
        <f t="shared" ca="1" si="6"/>
        <v>142</v>
      </c>
      <c r="BT11" s="196">
        <f t="shared" ca="1" si="7"/>
        <v>71</v>
      </c>
      <c r="BU11" s="206">
        <f ca="1">IF(BT11="","",IF(BX11&lt;&gt;"","-",IF(BW11&lt;&gt;"",BW11,IF(COUNTIF(I11:BP11,"-1")&gt;0,"ร",VLOOKUP(BT11,หน้าหลัก!Q$5:U$13,4,TRUE)))))</f>
        <v>3</v>
      </c>
      <c r="BV11" s="207" t="str">
        <f ca="1">BU11&amp;ข้อมูลนักเรียน!G11</f>
        <v>3ชาย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>
        <v>5</v>
      </c>
      <c r="J12" s="123">
        <v>4</v>
      </c>
      <c r="K12" s="123">
        <v>4</v>
      </c>
      <c r="L12" s="123">
        <v>4</v>
      </c>
      <c r="M12" s="124">
        <v>4</v>
      </c>
      <c r="N12" s="122">
        <v>4</v>
      </c>
      <c r="O12" s="123">
        <v>4</v>
      </c>
      <c r="P12" s="123">
        <v>8</v>
      </c>
      <c r="Q12" s="123">
        <v>8</v>
      </c>
      <c r="R12" s="124">
        <v>9</v>
      </c>
      <c r="S12" s="122">
        <v>4</v>
      </c>
      <c r="T12" s="123">
        <v>4</v>
      </c>
      <c r="U12" s="123">
        <v>4</v>
      </c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66</v>
      </c>
      <c r="AI12" s="202">
        <v>15</v>
      </c>
      <c r="AJ12" s="206">
        <f t="shared" ca="1" si="1"/>
        <v>81</v>
      </c>
      <c r="AK12" s="202">
        <v>4</v>
      </c>
      <c r="AL12" s="203">
        <v>4</v>
      </c>
      <c r="AM12" s="203">
        <v>4</v>
      </c>
      <c r="AN12" s="203">
        <v>4</v>
      </c>
      <c r="AO12" s="204">
        <v>4</v>
      </c>
      <c r="AP12" s="202">
        <v>4</v>
      </c>
      <c r="AQ12" s="203">
        <v>4</v>
      </c>
      <c r="AR12" s="203">
        <v>4</v>
      </c>
      <c r="AS12" s="203">
        <v>4</v>
      </c>
      <c r="AT12" s="204">
        <v>8</v>
      </c>
      <c r="AU12" s="202">
        <v>8</v>
      </c>
      <c r="AV12" s="203">
        <v>8</v>
      </c>
      <c r="AW12" s="203">
        <v>4</v>
      </c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64</v>
      </c>
      <c r="BK12" s="202">
        <v>33</v>
      </c>
      <c r="BL12" s="439">
        <f t="shared" ca="1" si="3"/>
        <v>13</v>
      </c>
      <c r="BM12" s="365">
        <v>14</v>
      </c>
      <c r="BN12" s="439">
        <f t="shared" ca="1" si="4"/>
        <v>3</v>
      </c>
      <c r="BO12" s="159">
        <f t="shared" ca="1" si="5"/>
        <v>16</v>
      </c>
      <c r="BP12" s="206">
        <f t="shared" ca="1" si="8"/>
        <v>80</v>
      </c>
      <c r="BQ12" s="193">
        <f t="shared" ca="1" si="9"/>
        <v>81</v>
      </c>
      <c r="BR12" s="194">
        <f t="shared" ca="1" si="10"/>
        <v>80</v>
      </c>
      <c r="BS12" s="195">
        <f t="shared" ca="1" si="6"/>
        <v>161</v>
      </c>
      <c r="BT12" s="196">
        <f t="shared" ca="1" si="7"/>
        <v>81</v>
      </c>
      <c r="BU12" s="206">
        <f ca="1">IF(BT12="","",IF(BX12&lt;&gt;"","-",IF(BW12&lt;&gt;"",BW12,IF(COUNTIF(I12:BP12,"-1")&gt;0,"ร",VLOOKUP(BT12,หน้าหลัก!Q$5:U$13,4,TRUE)))))</f>
        <v>4</v>
      </c>
      <c r="BV12" s="207" t="str">
        <f ca="1">BU12&amp;ข้อมูลนักเรียน!G12</f>
        <v>4หญิง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>
        <v>4</v>
      </c>
      <c r="J13" s="123">
        <v>4</v>
      </c>
      <c r="K13" s="123">
        <v>4</v>
      </c>
      <c r="L13" s="123">
        <v>4</v>
      </c>
      <c r="M13" s="124">
        <v>4</v>
      </c>
      <c r="N13" s="122">
        <v>4</v>
      </c>
      <c r="O13" s="123">
        <v>4</v>
      </c>
      <c r="P13" s="123">
        <v>9</v>
      </c>
      <c r="Q13" s="123">
        <v>8</v>
      </c>
      <c r="R13" s="124">
        <v>8</v>
      </c>
      <c r="S13" s="122">
        <v>4</v>
      </c>
      <c r="T13" s="123">
        <v>4</v>
      </c>
      <c r="U13" s="123">
        <v>4</v>
      </c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65</v>
      </c>
      <c r="AI13" s="202">
        <v>15</v>
      </c>
      <c r="AJ13" s="206">
        <f t="shared" ca="1" si="1"/>
        <v>80</v>
      </c>
      <c r="AK13" s="202">
        <v>4</v>
      </c>
      <c r="AL13" s="203">
        <v>4</v>
      </c>
      <c r="AM13" s="203">
        <v>4</v>
      </c>
      <c r="AN13" s="203">
        <v>4</v>
      </c>
      <c r="AO13" s="204">
        <v>4</v>
      </c>
      <c r="AP13" s="202">
        <v>4</v>
      </c>
      <c r="AQ13" s="203">
        <v>4</v>
      </c>
      <c r="AR13" s="203">
        <v>4</v>
      </c>
      <c r="AS13" s="203">
        <v>4</v>
      </c>
      <c r="AT13" s="204">
        <v>8</v>
      </c>
      <c r="AU13" s="202">
        <v>8</v>
      </c>
      <c r="AV13" s="203">
        <v>8</v>
      </c>
      <c r="AW13" s="203">
        <v>4</v>
      </c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64</v>
      </c>
      <c r="BK13" s="202">
        <v>32</v>
      </c>
      <c r="BL13" s="439">
        <f t="shared" ca="1" si="3"/>
        <v>13</v>
      </c>
      <c r="BM13" s="365">
        <v>13</v>
      </c>
      <c r="BN13" s="439">
        <f t="shared" ca="1" si="4"/>
        <v>3</v>
      </c>
      <c r="BO13" s="159">
        <f t="shared" ca="1" si="5"/>
        <v>16</v>
      </c>
      <c r="BP13" s="206">
        <f t="shared" ca="1" si="8"/>
        <v>80</v>
      </c>
      <c r="BQ13" s="193">
        <f t="shared" ca="1" si="9"/>
        <v>80</v>
      </c>
      <c r="BR13" s="194">
        <f t="shared" ca="1" si="10"/>
        <v>80</v>
      </c>
      <c r="BS13" s="195">
        <f t="shared" ca="1" si="6"/>
        <v>160</v>
      </c>
      <c r="BT13" s="196">
        <f t="shared" ca="1" si="7"/>
        <v>80</v>
      </c>
      <c r="BU13" s="206">
        <f ca="1">IF(BT13="","",IF(BX13&lt;&gt;"","-",IF(BW13&lt;&gt;"",BW13,IF(COUNTIF(I13:BP13,"-1")&gt;0,"ร",VLOOKUP(BT13,หน้าหลัก!Q$5:U$13,4,TRUE)))))</f>
        <v>4</v>
      </c>
      <c r="BV13" s="207" t="str">
        <f ca="1">BU13&amp;ข้อมูลนักเรียน!G13</f>
        <v>4หญิง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>
        <v>5</v>
      </c>
      <c r="J14" s="123">
        <v>5</v>
      </c>
      <c r="K14" s="123">
        <v>4</v>
      </c>
      <c r="L14" s="123">
        <v>4</v>
      </c>
      <c r="M14" s="124">
        <v>4</v>
      </c>
      <c r="N14" s="122">
        <v>4</v>
      </c>
      <c r="O14" s="123">
        <v>4</v>
      </c>
      <c r="P14" s="123">
        <v>9</v>
      </c>
      <c r="Q14" s="123">
        <v>8</v>
      </c>
      <c r="R14" s="124">
        <v>8</v>
      </c>
      <c r="S14" s="122">
        <v>4</v>
      </c>
      <c r="T14" s="123">
        <v>4</v>
      </c>
      <c r="U14" s="123">
        <v>4</v>
      </c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67</v>
      </c>
      <c r="AI14" s="202">
        <v>17</v>
      </c>
      <c r="AJ14" s="206">
        <f t="shared" ca="1" si="1"/>
        <v>84</v>
      </c>
      <c r="AK14" s="202">
        <v>4</v>
      </c>
      <c r="AL14" s="203">
        <v>4</v>
      </c>
      <c r="AM14" s="203">
        <v>4</v>
      </c>
      <c r="AN14" s="203">
        <v>4</v>
      </c>
      <c r="AO14" s="204">
        <v>4</v>
      </c>
      <c r="AP14" s="202">
        <v>4</v>
      </c>
      <c r="AQ14" s="203">
        <v>4</v>
      </c>
      <c r="AR14" s="203">
        <v>4</v>
      </c>
      <c r="AS14" s="203">
        <v>4</v>
      </c>
      <c r="AT14" s="204">
        <v>9</v>
      </c>
      <c r="AU14" s="202">
        <v>9</v>
      </c>
      <c r="AV14" s="203">
        <v>8</v>
      </c>
      <c r="AW14" s="203">
        <v>4</v>
      </c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66</v>
      </c>
      <c r="BK14" s="202">
        <v>34</v>
      </c>
      <c r="BL14" s="439">
        <f t="shared" ca="1" si="3"/>
        <v>14</v>
      </c>
      <c r="BM14" s="365">
        <v>14</v>
      </c>
      <c r="BN14" s="439">
        <f t="shared" ca="1" si="4"/>
        <v>3</v>
      </c>
      <c r="BO14" s="159">
        <f t="shared" ca="1" si="5"/>
        <v>17</v>
      </c>
      <c r="BP14" s="206">
        <f t="shared" ca="1" si="8"/>
        <v>83</v>
      </c>
      <c r="BQ14" s="193">
        <f t="shared" ca="1" si="9"/>
        <v>84</v>
      </c>
      <c r="BR14" s="194">
        <f t="shared" ca="1" si="10"/>
        <v>83</v>
      </c>
      <c r="BS14" s="195">
        <f t="shared" ca="1" si="6"/>
        <v>167</v>
      </c>
      <c r="BT14" s="196">
        <f t="shared" ca="1" si="7"/>
        <v>84</v>
      </c>
      <c r="BU14" s="206">
        <f ca="1">IF(BT14="","",IF(BX14&lt;&gt;"","-",IF(BW14&lt;&gt;"",BW14,IF(COUNTIF(I14:BP14,"-1")&gt;0,"ร",VLOOKUP(BT14,หน้าหลัก!Q$5:U$13,4,TRUE)))))</f>
        <v>4</v>
      </c>
      <c r="BV14" s="207" t="str">
        <f ca="1">BU14&amp;ข้อมูลนักเรียน!G14</f>
        <v>4หญิง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>
        <v>4</v>
      </c>
      <c r="J15" s="123">
        <v>5</v>
      </c>
      <c r="K15" s="123">
        <v>4</v>
      </c>
      <c r="L15" s="123">
        <v>4</v>
      </c>
      <c r="M15" s="124">
        <v>4</v>
      </c>
      <c r="N15" s="122">
        <v>4</v>
      </c>
      <c r="O15" s="123">
        <v>4</v>
      </c>
      <c r="P15" s="123">
        <v>9</v>
      </c>
      <c r="Q15" s="123">
        <v>8</v>
      </c>
      <c r="R15" s="124">
        <v>8</v>
      </c>
      <c r="S15" s="122">
        <v>4</v>
      </c>
      <c r="T15" s="123">
        <v>4</v>
      </c>
      <c r="U15" s="123">
        <v>4</v>
      </c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66</v>
      </c>
      <c r="AI15" s="202">
        <v>16</v>
      </c>
      <c r="AJ15" s="206">
        <f t="shared" ca="1" si="1"/>
        <v>82</v>
      </c>
      <c r="AK15" s="202">
        <v>4</v>
      </c>
      <c r="AL15" s="203">
        <v>4</v>
      </c>
      <c r="AM15" s="203">
        <v>4</v>
      </c>
      <c r="AN15" s="203">
        <v>4</v>
      </c>
      <c r="AO15" s="204">
        <v>4</v>
      </c>
      <c r="AP15" s="202">
        <v>4</v>
      </c>
      <c r="AQ15" s="203">
        <v>4</v>
      </c>
      <c r="AR15" s="203">
        <v>4</v>
      </c>
      <c r="AS15" s="203">
        <v>4</v>
      </c>
      <c r="AT15" s="204">
        <v>8</v>
      </c>
      <c r="AU15" s="202">
        <v>8</v>
      </c>
      <c r="AV15" s="203">
        <v>8</v>
      </c>
      <c r="AW15" s="203">
        <v>4</v>
      </c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64</v>
      </c>
      <c r="BK15" s="202">
        <v>32</v>
      </c>
      <c r="BL15" s="439">
        <f t="shared" ca="1" si="3"/>
        <v>13</v>
      </c>
      <c r="BM15" s="365">
        <v>13</v>
      </c>
      <c r="BN15" s="439">
        <f t="shared" ca="1" si="4"/>
        <v>3</v>
      </c>
      <c r="BO15" s="159">
        <f t="shared" ca="1" si="5"/>
        <v>16</v>
      </c>
      <c r="BP15" s="206">
        <f t="shared" ca="1" si="8"/>
        <v>80</v>
      </c>
      <c r="BQ15" s="193">
        <f t="shared" ca="1" si="9"/>
        <v>82</v>
      </c>
      <c r="BR15" s="194">
        <f t="shared" ca="1" si="10"/>
        <v>80</v>
      </c>
      <c r="BS15" s="195">
        <f t="shared" ca="1" si="6"/>
        <v>162</v>
      </c>
      <c r="BT15" s="196">
        <f t="shared" ca="1" si="7"/>
        <v>81</v>
      </c>
      <c r="BU15" s="206">
        <f ca="1">IF(BT15="","",IF(BX15&lt;&gt;"","-",IF(BW15&lt;&gt;"",BW15,IF(COUNTIF(I15:BP15,"-1")&gt;0,"ร",VLOOKUP(BT15,หน้าหลัก!Q$5:U$13,4,TRUE)))))</f>
        <v>4</v>
      </c>
      <c r="BV15" s="207" t="str">
        <f ca="1">BU15&amp;ข้อมูลนักเรียน!G15</f>
        <v>4หญิง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>
        <v>4</v>
      </c>
      <c r="J16" s="123">
        <v>5</v>
      </c>
      <c r="K16" s="123">
        <v>4</v>
      </c>
      <c r="L16" s="123">
        <v>4</v>
      </c>
      <c r="M16" s="124">
        <v>4</v>
      </c>
      <c r="N16" s="122">
        <v>4</v>
      </c>
      <c r="O16" s="123">
        <v>4</v>
      </c>
      <c r="P16" s="123">
        <v>9</v>
      </c>
      <c r="Q16" s="123">
        <v>8</v>
      </c>
      <c r="R16" s="124">
        <v>8</v>
      </c>
      <c r="S16" s="122">
        <v>4</v>
      </c>
      <c r="T16" s="123">
        <v>4</v>
      </c>
      <c r="U16" s="123">
        <v>4</v>
      </c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66</v>
      </c>
      <c r="AI16" s="202">
        <v>16</v>
      </c>
      <c r="AJ16" s="206">
        <f t="shared" ca="1" si="1"/>
        <v>82</v>
      </c>
      <c r="AK16" s="202">
        <v>4</v>
      </c>
      <c r="AL16" s="203">
        <v>4</v>
      </c>
      <c r="AM16" s="203">
        <v>4</v>
      </c>
      <c r="AN16" s="203">
        <v>4</v>
      </c>
      <c r="AO16" s="204">
        <v>4</v>
      </c>
      <c r="AP16" s="202">
        <v>4</v>
      </c>
      <c r="AQ16" s="203">
        <v>4</v>
      </c>
      <c r="AR16" s="203">
        <v>4</v>
      </c>
      <c r="AS16" s="203">
        <v>4</v>
      </c>
      <c r="AT16" s="204">
        <v>8</v>
      </c>
      <c r="AU16" s="202">
        <v>8</v>
      </c>
      <c r="AV16" s="203">
        <v>8</v>
      </c>
      <c r="AW16" s="203">
        <v>4</v>
      </c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64</v>
      </c>
      <c r="BK16" s="202">
        <v>34</v>
      </c>
      <c r="BL16" s="439">
        <f t="shared" ca="1" si="3"/>
        <v>14</v>
      </c>
      <c r="BM16" s="365">
        <v>14</v>
      </c>
      <c r="BN16" s="439">
        <f t="shared" ca="1" si="4"/>
        <v>3</v>
      </c>
      <c r="BO16" s="159">
        <f t="shared" ca="1" si="5"/>
        <v>17</v>
      </c>
      <c r="BP16" s="206">
        <f t="shared" ca="1" si="8"/>
        <v>81</v>
      </c>
      <c r="BQ16" s="193">
        <f t="shared" ca="1" si="9"/>
        <v>82</v>
      </c>
      <c r="BR16" s="194">
        <f t="shared" ca="1" si="10"/>
        <v>81</v>
      </c>
      <c r="BS16" s="195">
        <f t="shared" ca="1" si="6"/>
        <v>163</v>
      </c>
      <c r="BT16" s="196">
        <f t="shared" ca="1" si="7"/>
        <v>82</v>
      </c>
      <c r="BU16" s="206">
        <f ca="1">IF(BT16="","",IF(BX16&lt;&gt;"","-",IF(BW16&lt;&gt;"",BW16,IF(COUNTIF(I16:BP16,"-1")&gt;0,"ร",VLOOKUP(BT16,หน้าหลัก!Q$5:U$13,4,TRUE)))))</f>
        <v>4</v>
      </c>
      <c r="BV16" s="207" t="str">
        <f ca="1">BU16&amp;ข้อมูลนักเรียน!G16</f>
        <v>4หญิง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>
        <v>5</v>
      </c>
      <c r="J17" s="123">
        <v>5</v>
      </c>
      <c r="K17" s="123">
        <v>4</v>
      </c>
      <c r="L17" s="123">
        <v>4</v>
      </c>
      <c r="M17" s="124">
        <v>4</v>
      </c>
      <c r="N17" s="122">
        <v>4</v>
      </c>
      <c r="O17" s="123">
        <v>4</v>
      </c>
      <c r="P17" s="123">
        <v>9</v>
      </c>
      <c r="Q17" s="123">
        <v>8</v>
      </c>
      <c r="R17" s="124">
        <v>8</v>
      </c>
      <c r="S17" s="122">
        <v>4</v>
      </c>
      <c r="T17" s="123">
        <v>4</v>
      </c>
      <c r="U17" s="123">
        <v>4</v>
      </c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67</v>
      </c>
      <c r="AI17" s="202">
        <v>16</v>
      </c>
      <c r="AJ17" s="206">
        <f t="shared" ca="1" si="1"/>
        <v>83</v>
      </c>
      <c r="AK17" s="202">
        <v>4</v>
      </c>
      <c r="AL17" s="203">
        <v>4</v>
      </c>
      <c r="AM17" s="203">
        <v>4</v>
      </c>
      <c r="AN17" s="203">
        <v>4</v>
      </c>
      <c r="AO17" s="204">
        <v>4</v>
      </c>
      <c r="AP17" s="202">
        <v>4</v>
      </c>
      <c r="AQ17" s="203">
        <v>4</v>
      </c>
      <c r="AR17" s="203">
        <v>4</v>
      </c>
      <c r="AS17" s="203">
        <v>4</v>
      </c>
      <c r="AT17" s="204">
        <v>8</v>
      </c>
      <c r="AU17" s="202">
        <v>8</v>
      </c>
      <c r="AV17" s="203">
        <v>8</v>
      </c>
      <c r="AW17" s="203">
        <v>4</v>
      </c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64</v>
      </c>
      <c r="BK17" s="202">
        <v>34</v>
      </c>
      <c r="BL17" s="439">
        <f t="shared" ca="1" si="3"/>
        <v>14</v>
      </c>
      <c r="BM17" s="365">
        <v>14</v>
      </c>
      <c r="BN17" s="439">
        <f t="shared" ca="1" si="4"/>
        <v>3</v>
      </c>
      <c r="BO17" s="159">
        <f t="shared" ca="1" si="5"/>
        <v>17</v>
      </c>
      <c r="BP17" s="206">
        <f t="shared" ca="1" si="8"/>
        <v>81</v>
      </c>
      <c r="BQ17" s="193">
        <f t="shared" ca="1" si="9"/>
        <v>83</v>
      </c>
      <c r="BR17" s="194">
        <f t="shared" ca="1" si="10"/>
        <v>81</v>
      </c>
      <c r="BS17" s="195">
        <f t="shared" ca="1" si="6"/>
        <v>164</v>
      </c>
      <c r="BT17" s="196">
        <f t="shared" ca="1" si="7"/>
        <v>82</v>
      </c>
      <c r="BU17" s="206">
        <f ca="1">IF(BT17="","",IF(BX17&lt;&gt;"","-",IF(BW17&lt;&gt;"",BW17,IF(COUNTIF(I17:BP17,"-1")&gt;0,"ร",VLOOKUP(BT17,หน้าหลัก!Q$5:U$13,4,TRUE)))))</f>
        <v>4</v>
      </c>
      <c r="BV17" s="207" t="str">
        <f ca="1">BU17&amp;ข้อมูลนักเรียน!G17</f>
        <v>4หญิง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>
        <v>5</v>
      </c>
      <c r="J18" s="123">
        <v>4</v>
      </c>
      <c r="K18" s="123">
        <v>4</v>
      </c>
      <c r="L18" s="123">
        <v>4</v>
      </c>
      <c r="M18" s="124">
        <v>4</v>
      </c>
      <c r="N18" s="122">
        <v>4</v>
      </c>
      <c r="O18" s="123">
        <v>4</v>
      </c>
      <c r="P18" s="123">
        <v>8</v>
      </c>
      <c r="Q18" s="123">
        <v>8</v>
      </c>
      <c r="R18" s="124">
        <v>8</v>
      </c>
      <c r="S18" s="122">
        <v>4</v>
      </c>
      <c r="T18" s="123">
        <v>4</v>
      </c>
      <c r="U18" s="123">
        <v>4</v>
      </c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65</v>
      </c>
      <c r="AI18" s="202">
        <v>16</v>
      </c>
      <c r="AJ18" s="206">
        <f t="shared" ca="1" si="1"/>
        <v>81</v>
      </c>
      <c r="AK18" s="202">
        <v>4</v>
      </c>
      <c r="AL18" s="203">
        <v>4</v>
      </c>
      <c r="AM18" s="203">
        <v>4</v>
      </c>
      <c r="AN18" s="203">
        <v>4</v>
      </c>
      <c r="AO18" s="204">
        <v>4</v>
      </c>
      <c r="AP18" s="202">
        <v>4</v>
      </c>
      <c r="AQ18" s="203">
        <v>4</v>
      </c>
      <c r="AR18" s="203">
        <v>4</v>
      </c>
      <c r="AS18" s="203">
        <v>4</v>
      </c>
      <c r="AT18" s="204">
        <v>8</v>
      </c>
      <c r="AU18" s="202">
        <v>8</v>
      </c>
      <c r="AV18" s="203">
        <v>8</v>
      </c>
      <c r="AW18" s="203">
        <v>4</v>
      </c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64</v>
      </c>
      <c r="BK18" s="202">
        <v>33</v>
      </c>
      <c r="BL18" s="439">
        <f t="shared" ca="1" si="3"/>
        <v>13</v>
      </c>
      <c r="BM18" s="365">
        <v>14</v>
      </c>
      <c r="BN18" s="439">
        <f t="shared" ca="1" si="4"/>
        <v>3</v>
      </c>
      <c r="BO18" s="159">
        <f t="shared" ca="1" si="5"/>
        <v>16</v>
      </c>
      <c r="BP18" s="206">
        <f t="shared" ca="1" si="8"/>
        <v>80</v>
      </c>
      <c r="BQ18" s="193">
        <f t="shared" ca="1" si="9"/>
        <v>81</v>
      </c>
      <c r="BR18" s="194">
        <f t="shared" ca="1" si="10"/>
        <v>80</v>
      </c>
      <c r="BS18" s="195">
        <f t="shared" ca="1" si="6"/>
        <v>161</v>
      </c>
      <c r="BT18" s="196">
        <f t="shared" ca="1" si="7"/>
        <v>81</v>
      </c>
      <c r="BU18" s="206">
        <f ca="1">IF(BT18="","",IF(BX18&lt;&gt;"","-",IF(BW18&lt;&gt;"",BW18,IF(COUNTIF(I18:BP18,"-1")&gt;0,"ร",VLOOKUP(BT18,หน้าหลัก!Q$5:U$13,4,TRUE)))))</f>
        <v>4</v>
      </c>
      <c r="BV18" s="207" t="str">
        <f ca="1">BU18&amp;ข้อมูลนักเรียน!G18</f>
        <v>4หญิง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sheetProtection password="CC3D" sheet="1" objects="1" scenarios="1"/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915" priority="87" operator="notEqual">
      <formula>""""""</formula>
    </cfRule>
  </conditionalFormatting>
  <conditionalFormatting sqref="I19:I52">
    <cfRule type="cellIs" dxfId="914" priority="86" operator="lessThan">
      <formula>$I$7/2</formula>
    </cfRule>
  </conditionalFormatting>
  <conditionalFormatting sqref="J19:J52">
    <cfRule type="cellIs" dxfId="913" priority="85" operator="lessThan">
      <formula>$J$7/2</formula>
    </cfRule>
  </conditionalFormatting>
  <conditionalFormatting sqref="K19:K52">
    <cfRule type="cellIs" dxfId="912" priority="84" operator="lessThan">
      <formula>$K$7/2</formula>
    </cfRule>
  </conditionalFormatting>
  <conditionalFormatting sqref="L19:L52">
    <cfRule type="cellIs" dxfId="911" priority="83" operator="lessThan">
      <formula>$L$7/2</formula>
    </cfRule>
  </conditionalFormatting>
  <conditionalFormatting sqref="M19:M52">
    <cfRule type="cellIs" dxfId="910" priority="82" operator="lessThan">
      <formula>$M$7/2</formula>
    </cfRule>
  </conditionalFormatting>
  <conditionalFormatting sqref="N19:N52">
    <cfRule type="cellIs" dxfId="909" priority="81" operator="lessThan">
      <formula>$N$7/2</formula>
    </cfRule>
  </conditionalFormatting>
  <conditionalFormatting sqref="O19:O52">
    <cfRule type="cellIs" dxfId="908" priority="80" operator="lessThan">
      <formula>$O$7/2</formula>
    </cfRule>
  </conditionalFormatting>
  <conditionalFormatting sqref="P19:P52">
    <cfRule type="cellIs" dxfId="907" priority="79" operator="lessThan">
      <formula>$P$7/2</formula>
    </cfRule>
  </conditionalFormatting>
  <conditionalFormatting sqref="Q19:Q52">
    <cfRule type="cellIs" dxfId="906" priority="78" operator="lessThan">
      <formula>$Q$7/2</formula>
    </cfRule>
  </conditionalFormatting>
  <conditionalFormatting sqref="R19:R52">
    <cfRule type="cellIs" dxfId="905" priority="77" operator="lessThan">
      <formula>$R$7/2</formula>
    </cfRule>
  </conditionalFormatting>
  <conditionalFormatting sqref="S19:S52">
    <cfRule type="cellIs" dxfId="904" priority="76" operator="lessThan">
      <formula>$S$7/2</formula>
    </cfRule>
  </conditionalFormatting>
  <conditionalFormatting sqref="T19:T52">
    <cfRule type="cellIs" dxfId="903" priority="75" operator="lessThan">
      <formula>$T$7/2</formula>
    </cfRule>
  </conditionalFormatting>
  <conditionalFormatting sqref="U19:U52">
    <cfRule type="cellIs" dxfId="902" priority="74" operator="lessThan">
      <formula>$U$7/2</formula>
    </cfRule>
  </conditionalFormatting>
  <conditionalFormatting sqref="V8:V52">
    <cfRule type="cellIs" dxfId="901" priority="73" operator="lessThan">
      <formula>$V$7/2</formula>
    </cfRule>
  </conditionalFormatting>
  <conditionalFormatting sqref="W8:W52">
    <cfRule type="cellIs" dxfId="900" priority="72" operator="lessThan">
      <formula>$W$7/2</formula>
    </cfRule>
  </conditionalFormatting>
  <conditionalFormatting sqref="X8:X52">
    <cfRule type="cellIs" dxfId="899" priority="71" operator="lessThan">
      <formula>$X$7/2</formula>
    </cfRule>
  </conditionalFormatting>
  <conditionalFormatting sqref="Y8:Y52">
    <cfRule type="cellIs" dxfId="898" priority="70" operator="lessThan">
      <formula>$Y$7/2</formula>
    </cfRule>
  </conditionalFormatting>
  <conditionalFormatting sqref="Z8:Z52">
    <cfRule type="cellIs" dxfId="897" priority="69" operator="lessThan">
      <formula>$Z$7/2</formula>
    </cfRule>
  </conditionalFormatting>
  <conditionalFormatting sqref="AA8:AA52">
    <cfRule type="cellIs" dxfId="896" priority="68" operator="lessThan">
      <formula>$AA$7/2</formula>
    </cfRule>
  </conditionalFormatting>
  <conditionalFormatting sqref="AB8:AB52">
    <cfRule type="cellIs" dxfId="895" priority="67" operator="lessThan">
      <formula>$AB$7/2</formula>
    </cfRule>
  </conditionalFormatting>
  <conditionalFormatting sqref="AC8:AC52">
    <cfRule type="cellIs" dxfId="894" priority="66" operator="lessThan">
      <formula>$AC$7/2</formula>
    </cfRule>
  </conditionalFormatting>
  <conditionalFormatting sqref="AD8:AD52">
    <cfRule type="cellIs" dxfId="893" priority="65" operator="lessThan">
      <formula>$AD$7/2</formula>
    </cfRule>
  </conditionalFormatting>
  <conditionalFormatting sqref="AE8:AE52">
    <cfRule type="cellIs" dxfId="892" priority="64" operator="lessThan">
      <formula>$AE$7/2</formula>
    </cfRule>
  </conditionalFormatting>
  <conditionalFormatting sqref="AF8:AF52">
    <cfRule type="cellIs" dxfId="891" priority="63" operator="lessThan">
      <formula>$AF$7/2</formula>
    </cfRule>
  </conditionalFormatting>
  <conditionalFormatting sqref="AG8:AG52">
    <cfRule type="cellIs" dxfId="890" priority="62" operator="lessThan">
      <formula>$AG$7/2</formula>
    </cfRule>
  </conditionalFormatting>
  <conditionalFormatting sqref="AH8:AH52">
    <cfRule type="cellIs" dxfId="889" priority="61" operator="lessThan">
      <formula>$AH$7/2</formula>
    </cfRule>
  </conditionalFormatting>
  <conditionalFormatting sqref="AI8:AI52">
    <cfRule type="cellIs" dxfId="888" priority="60" operator="lessThan">
      <formula>$AI$7/2</formula>
    </cfRule>
  </conditionalFormatting>
  <conditionalFormatting sqref="AJ8:AJ52">
    <cfRule type="cellIs" dxfId="887" priority="59" operator="lessThan">
      <formula>$AJ$7/2</formula>
    </cfRule>
  </conditionalFormatting>
  <conditionalFormatting sqref="AK19:AK52">
    <cfRule type="cellIs" dxfId="886" priority="58" operator="lessThan">
      <formula>$AK$7/2</formula>
    </cfRule>
  </conditionalFormatting>
  <conditionalFormatting sqref="AL19:AL52">
    <cfRule type="cellIs" dxfId="885" priority="57" operator="lessThan">
      <formula>$AL$7/2</formula>
    </cfRule>
  </conditionalFormatting>
  <conditionalFormatting sqref="AM19:AM52">
    <cfRule type="cellIs" dxfId="884" priority="56" operator="lessThan">
      <formula>$AM$7/2</formula>
    </cfRule>
  </conditionalFormatting>
  <conditionalFormatting sqref="AN19:AN52">
    <cfRule type="cellIs" dxfId="883" priority="55" operator="lessThan">
      <formula>$AN$7/2</formula>
    </cfRule>
  </conditionalFormatting>
  <conditionalFormatting sqref="AO19:AO52">
    <cfRule type="cellIs" dxfId="882" priority="54" operator="lessThan">
      <formula>$AO$7/2</formula>
    </cfRule>
  </conditionalFormatting>
  <conditionalFormatting sqref="AP19:AP52">
    <cfRule type="cellIs" dxfId="881" priority="53" operator="lessThan">
      <formula>$AP$7/2</formula>
    </cfRule>
  </conditionalFormatting>
  <conditionalFormatting sqref="AQ19:AQ52">
    <cfRule type="cellIs" dxfId="880" priority="52" operator="lessThan">
      <formula>$AQ$7/2</formula>
    </cfRule>
  </conditionalFormatting>
  <conditionalFormatting sqref="AR19:AR52">
    <cfRule type="cellIs" dxfId="879" priority="51" operator="lessThan">
      <formula>$AR$7/2</formula>
    </cfRule>
  </conditionalFormatting>
  <conditionalFormatting sqref="AS19:AS52">
    <cfRule type="cellIs" dxfId="878" priority="50" operator="lessThan">
      <formula>$AS$7/2</formula>
    </cfRule>
  </conditionalFormatting>
  <conditionalFormatting sqref="AT19:AT52">
    <cfRule type="cellIs" dxfId="877" priority="49" operator="lessThan">
      <formula>$AT$7/2</formula>
    </cfRule>
  </conditionalFormatting>
  <conditionalFormatting sqref="AU19:AU52">
    <cfRule type="cellIs" dxfId="876" priority="48" operator="lessThan">
      <formula>$AU$7/2</formula>
    </cfRule>
  </conditionalFormatting>
  <conditionalFormatting sqref="AV19:AV52">
    <cfRule type="cellIs" dxfId="875" priority="47" operator="lessThan">
      <formula>$AV$7/2</formula>
    </cfRule>
  </conditionalFormatting>
  <conditionalFormatting sqref="AW19:AW52">
    <cfRule type="cellIs" dxfId="874" priority="46" operator="lessThan">
      <formula>$AW$7/2</formula>
    </cfRule>
  </conditionalFormatting>
  <conditionalFormatting sqref="AX8:AX52">
    <cfRule type="cellIs" dxfId="873" priority="45" operator="lessThan">
      <formula>$AX$7/2</formula>
    </cfRule>
  </conditionalFormatting>
  <conditionalFormatting sqref="AY8:AY52">
    <cfRule type="cellIs" dxfId="872" priority="44" operator="lessThan">
      <formula>$AY$7/2</formula>
    </cfRule>
  </conditionalFormatting>
  <conditionalFormatting sqref="AZ8:AZ52">
    <cfRule type="cellIs" dxfId="871" priority="43" operator="lessThan">
      <formula>$AZ$7/2</formula>
    </cfRule>
  </conditionalFormatting>
  <conditionalFormatting sqref="BA8:BA52">
    <cfRule type="cellIs" dxfId="870" priority="42" operator="lessThan">
      <formula>$BA$7/2</formula>
    </cfRule>
  </conditionalFormatting>
  <conditionalFormatting sqref="BB8:BB52">
    <cfRule type="cellIs" dxfId="869" priority="41" operator="lessThan">
      <formula>$BB$7/2</formula>
    </cfRule>
  </conditionalFormatting>
  <conditionalFormatting sqref="BC8:BC52">
    <cfRule type="cellIs" dxfId="868" priority="40" operator="lessThan">
      <formula>$BC$7/2</formula>
    </cfRule>
  </conditionalFormatting>
  <conditionalFormatting sqref="BD8:BD52">
    <cfRule type="cellIs" dxfId="867" priority="39" operator="lessThan">
      <formula>$BD$7/2</formula>
    </cfRule>
  </conditionalFormatting>
  <conditionalFormatting sqref="BE8:BE52">
    <cfRule type="cellIs" dxfId="866" priority="38" operator="lessThan">
      <formula>$BE$7/2</formula>
    </cfRule>
  </conditionalFormatting>
  <conditionalFormatting sqref="BF8:BF52">
    <cfRule type="cellIs" dxfId="865" priority="37" operator="lessThan">
      <formula>$BF$7/2</formula>
    </cfRule>
  </conditionalFormatting>
  <conditionalFormatting sqref="BG8:BG52">
    <cfRule type="cellIs" dxfId="864" priority="36" operator="lessThan">
      <formula>$BG$7/2</formula>
    </cfRule>
  </conditionalFormatting>
  <conditionalFormatting sqref="BH8:BH52">
    <cfRule type="cellIs" dxfId="863" priority="35" operator="lessThan">
      <formula>$BH$7/2</formula>
    </cfRule>
  </conditionalFormatting>
  <conditionalFormatting sqref="BI8:BI52">
    <cfRule type="cellIs" dxfId="862" priority="34" operator="lessThan">
      <formula>$BI$7/2</formula>
    </cfRule>
  </conditionalFormatting>
  <conditionalFormatting sqref="BJ8:BJ52">
    <cfRule type="cellIs" dxfId="861" priority="33" operator="lessThan">
      <formula>$BJ$7/2</formula>
    </cfRule>
  </conditionalFormatting>
  <conditionalFormatting sqref="BK8:BK52">
    <cfRule type="cellIs" dxfId="860" priority="32" operator="lessThan">
      <formula>$BK$7/2</formula>
    </cfRule>
  </conditionalFormatting>
  <conditionalFormatting sqref="BL8:BL52">
    <cfRule type="cellIs" dxfId="859" priority="31" operator="lessThan">
      <formula>$BL$7/2</formula>
    </cfRule>
  </conditionalFormatting>
  <conditionalFormatting sqref="BM8:BM52">
    <cfRule type="cellIs" dxfId="858" priority="30" operator="lessThan">
      <formula>$BM$7/2</formula>
    </cfRule>
  </conditionalFormatting>
  <conditionalFormatting sqref="BN8:BN52">
    <cfRule type="cellIs" dxfId="857" priority="29" operator="lessThan">
      <formula>$BN$7/2</formula>
    </cfRule>
  </conditionalFormatting>
  <conditionalFormatting sqref="BO8:BO52">
    <cfRule type="cellIs" dxfId="856" priority="28" operator="lessThan">
      <formula>$BO$7/2</formula>
    </cfRule>
  </conditionalFormatting>
  <conditionalFormatting sqref="BP8:BP52">
    <cfRule type="cellIs" dxfId="855" priority="27" operator="lessThan">
      <formula>$BP$7/2</formula>
    </cfRule>
  </conditionalFormatting>
  <conditionalFormatting sqref="I8:I18">
    <cfRule type="cellIs" dxfId="854" priority="26" operator="lessThan">
      <formula>$I$7/2</formula>
    </cfRule>
  </conditionalFormatting>
  <conditionalFormatting sqref="J8:J18">
    <cfRule type="cellIs" dxfId="853" priority="25" operator="lessThan">
      <formula>$J$7/2</formula>
    </cfRule>
  </conditionalFormatting>
  <conditionalFormatting sqref="K8:K18">
    <cfRule type="cellIs" dxfId="852" priority="24" operator="lessThan">
      <formula>$K$7/2</formula>
    </cfRule>
  </conditionalFormatting>
  <conditionalFormatting sqref="L8:L18">
    <cfRule type="cellIs" dxfId="851" priority="23" operator="lessThan">
      <formula>$L$7/2</formula>
    </cfRule>
  </conditionalFormatting>
  <conditionalFormatting sqref="M8:M18">
    <cfRule type="cellIs" dxfId="850" priority="22" operator="lessThan">
      <formula>$M$7/2</formula>
    </cfRule>
  </conditionalFormatting>
  <conditionalFormatting sqref="N8:N18">
    <cfRule type="cellIs" dxfId="849" priority="21" operator="lessThan">
      <formula>$N$7/2</formula>
    </cfRule>
  </conditionalFormatting>
  <conditionalFormatting sqref="O8:O18">
    <cfRule type="cellIs" dxfId="848" priority="20" operator="lessThan">
      <formula>$O$7/2</formula>
    </cfRule>
  </conditionalFormatting>
  <conditionalFormatting sqref="P8:P18">
    <cfRule type="cellIs" dxfId="847" priority="19" operator="lessThan">
      <formula>$P$7/2</formula>
    </cfRule>
  </conditionalFormatting>
  <conditionalFormatting sqref="Q8:Q18">
    <cfRule type="cellIs" dxfId="846" priority="18" operator="lessThan">
      <formula>$Q$7/2</formula>
    </cfRule>
  </conditionalFormatting>
  <conditionalFormatting sqref="R8:R18">
    <cfRule type="cellIs" dxfId="845" priority="17" operator="lessThan">
      <formula>$R$7/2</formula>
    </cfRule>
  </conditionalFormatting>
  <conditionalFormatting sqref="S8:S18">
    <cfRule type="cellIs" dxfId="844" priority="16" operator="lessThan">
      <formula>$S$7/2</formula>
    </cfRule>
  </conditionalFormatting>
  <conditionalFormatting sqref="T8:T18">
    <cfRule type="cellIs" dxfId="843" priority="15" operator="lessThan">
      <formula>$T$7/2</formula>
    </cfRule>
  </conditionalFormatting>
  <conditionalFormatting sqref="U8:U18">
    <cfRule type="cellIs" dxfId="842" priority="14" operator="lessThan">
      <formula>$U$7/2</formula>
    </cfRule>
  </conditionalFormatting>
  <conditionalFormatting sqref="AK8:AK18">
    <cfRule type="cellIs" dxfId="841" priority="13" operator="lessThan">
      <formula>$AK$7/2</formula>
    </cfRule>
  </conditionalFormatting>
  <conditionalFormatting sqref="AL8:AL18">
    <cfRule type="cellIs" dxfId="840" priority="12" operator="lessThan">
      <formula>$AL$7/2</formula>
    </cfRule>
  </conditionalFormatting>
  <conditionalFormatting sqref="AM8:AM18">
    <cfRule type="cellIs" dxfId="839" priority="11" operator="lessThan">
      <formula>$AM$7/2</formula>
    </cfRule>
  </conditionalFormatting>
  <conditionalFormatting sqref="AN8:AN18">
    <cfRule type="cellIs" dxfId="838" priority="10" operator="lessThan">
      <formula>$AN$7/2</formula>
    </cfRule>
  </conditionalFormatting>
  <conditionalFormatting sqref="AO8:AO18">
    <cfRule type="cellIs" dxfId="837" priority="9" operator="lessThan">
      <formula>$AO$7/2</formula>
    </cfRule>
  </conditionalFormatting>
  <conditionalFormatting sqref="AP8:AP18">
    <cfRule type="cellIs" dxfId="836" priority="8" operator="lessThan">
      <formula>$AP$7/2</formula>
    </cfRule>
  </conditionalFormatting>
  <conditionalFormatting sqref="AQ8:AQ18">
    <cfRule type="cellIs" dxfId="835" priority="7" operator="lessThan">
      <formula>$AQ$7/2</formula>
    </cfRule>
  </conditionalFormatting>
  <conditionalFormatting sqref="AR8:AR18">
    <cfRule type="cellIs" dxfId="834" priority="6" operator="lessThan">
      <formula>$AR$7/2</formula>
    </cfRule>
  </conditionalFormatting>
  <conditionalFormatting sqref="AS8:AS18">
    <cfRule type="cellIs" dxfId="833" priority="5" operator="lessThan">
      <formula>$AS$7/2</formula>
    </cfRule>
  </conditionalFormatting>
  <conditionalFormatting sqref="AT8:AT18">
    <cfRule type="cellIs" dxfId="832" priority="4" operator="lessThan">
      <formula>$AT$7/2</formula>
    </cfRule>
  </conditionalFormatting>
  <conditionalFormatting sqref="AU8:AU18">
    <cfRule type="cellIs" dxfId="831" priority="3" operator="lessThan">
      <formula>$AU$7/2</formula>
    </cfRule>
  </conditionalFormatting>
  <conditionalFormatting sqref="AV8:AV18">
    <cfRule type="cellIs" dxfId="830" priority="2" operator="lessThan">
      <formula>$AV$7/2</formula>
    </cfRule>
  </conditionalFormatting>
  <conditionalFormatting sqref="AW8:AW18">
    <cfRule type="cellIs" dxfId="829" priority="1" operator="lessThan">
      <formula>$AW$7/2</formula>
    </cfRule>
  </conditionalFormatting>
  <dataValidations count="65"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whole" allowBlank="1" showInputMessage="1" showErrorMessage="1" sqref="I7:AG7">
      <formula1>1</formula1>
      <formula2>50</formula2>
    </dataValidation>
    <dataValidation type="list" allowBlank="1" showInputMessage="1" showErrorMessage="1" promptTitle="เช็คเวลาเรียน" sqref="I53:BX1048576">
      <formula1>เช็ค</formula1>
    </dataValidation>
    <dataValidation type="list" allowBlank="1" showInputMessage="1" sqref="BW8:BW52">
      <formula1>regrade</formula1>
    </dataValidation>
    <dataValidation allowBlank="1" showInputMessage="1" showErrorMessage="1" promptTitle="เดือน" sqref="BX3"/>
    <dataValidation allowBlank="1" showInputMessage="1" showErrorMessage="1" promptTitle="เช็คเวลาเรียน" sqref="BX8:BX52 BL7:BP7 BJ7 AH7:AJ7"/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CE63"/>
  <sheetViews>
    <sheetView workbookViewId="0">
      <pane xSplit="6" ySplit="7" topLeftCell="I8" activePane="bottomRight" state="frozen"/>
      <selection activeCell="E3" sqref="E3:F3"/>
      <selection pane="topRight" activeCell="E3" sqref="E3:F3"/>
      <selection pane="bottomLeft" activeCell="E3" sqref="E3:F3"/>
      <selection pane="bottomRight" activeCell="AS22" sqref="AS22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IF(INDIRECT("หน้าหลัก!D24")="","",INDIRECT("หน้าหลัก!D24"))</f>
        <v>ง15101</v>
      </c>
      <c r="E3" s="750" t="str">
        <f ca="1">IF(INDIRECT("หน้าหลัก!H24")="","",INDIRECT("หน้าหลัก!H24")&amp;" ชั่วโมง/ปี")</f>
        <v>80 ชั่วโมง/ปี</v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IF(INDIRECT("หน้าหลัก!E24")="","",INDIRECT("หน้าหลัก!E24"))</f>
        <v>การงานอาชีพและเทคโนโลยี</v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>
        <v>1</v>
      </c>
      <c r="J5" s="736">
        <v>2</v>
      </c>
      <c r="K5" s="736">
        <v>3</v>
      </c>
      <c r="L5" s="736">
        <v>4</v>
      </c>
      <c r="M5" s="736">
        <v>5</v>
      </c>
      <c r="N5" s="736">
        <v>6</v>
      </c>
      <c r="O5" s="736">
        <v>7</v>
      </c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>
        <v>8</v>
      </c>
      <c r="AL5" s="742">
        <v>9</v>
      </c>
      <c r="AM5" s="742">
        <v>10</v>
      </c>
      <c r="AN5" s="742">
        <v>11</v>
      </c>
      <c r="AO5" s="742">
        <v>12</v>
      </c>
      <c r="AP5" s="742">
        <v>13</v>
      </c>
      <c r="AQ5" s="742"/>
      <c r="AR5" s="742"/>
      <c r="AS5" s="742"/>
      <c r="AT5" s="742"/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100-INDIRECT("หน้าหลัก!L24") &amp; "%"</f>
        <v>80%</v>
      </c>
      <c r="BL6" s="391" t="s">
        <v>317</v>
      </c>
      <c r="BM6" s="430" t="str">
        <f ca="1">INDIRECT("หน้าหลัก!L24") &amp; "%"</f>
        <v>20%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507">
        <v>10</v>
      </c>
      <c r="J7" s="507">
        <v>10</v>
      </c>
      <c r="K7" s="507">
        <v>10</v>
      </c>
      <c r="L7" s="507">
        <v>10</v>
      </c>
      <c r="M7" s="507">
        <v>15</v>
      </c>
      <c r="N7" s="507">
        <v>15</v>
      </c>
      <c r="O7" s="507">
        <v>10</v>
      </c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80</v>
      </c>
      <c r="AI7" s="435">
        <v>20</v>
      </c>
      <c r="AJ7" s="432">
        <f>AH7+AI7</f>
        <v>100</v>
      </c>
      <c r="AK7" s="507">
        <v>10</v>
      </c>
      <c r="AL7" s="507">
        <v>10</v>
      </c>
      <c r="AM7" s="507">
        <v>15</v>
      </c>
      <c r="AN7" s="507">
        <v>15</v>
      </c>
      <c r="AO7" s="507">
        <v>15</v>
      </c>
      <c r="AP7" s="507">
        <v>15</v>
      </c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80</v>
      </c>
      <c r="BK7" s="436">
        <v>40</v>
      </c>
      <c r="BL7" s="434">
        <f ca="1">BO7*BK6</f>
        <v>16</v>
      </c>
      <c r="BM7" s="437">
        <v>20</v>
      </c>
      <c r="BN7" s="434">
        <f ca="1">BO7*BM6</f>
        <v>4</v>
      </c>
      <c r="BO7" s="436">
        <v>20</v>
      </c>
      <c r="BP7" s="433">
        <f>SUM(BJ7,BO7)</f>
        <v>100</v>
      </c>
      <c r="BQ7" s="421">
        <f>AJ7</f>
        <v>100</v>
      </c>
      <c r="BR7" s="421">
        <f>BP7</f>
        <v>100</v>
      </c>
      <c r="BS7" s="421">
        <f>BQ7+BR7</f>
        <v>200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>
        <v>8</v>
      </c>
      <c r="J8" s="155">
        <v>8</v>
      </c>
      <c r="K8" s="155">
        <v>8</v>
      </c>
      <c r="L8" s="155">
        <v>8</v>
      </c>
      <c r="M8" s="156">
        <v>10</v>
      </c>
      <c r="N8" s="188">
        <v>10</v>
      </c>
      <c r="O8" s="155">
        <v>8</v>
      </c>
      <c r="P8" s="155"/>
      <c r="Q8" s="155"/>
      <c r="R8" s="156"/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60</v>
      </c>
      <c r="AI8" s="189">
        <v>12</v>
      </c>
      <c r="AJ8" s="158">
        <f t="shared" ref="AJ8:AJ52" ca="1" si="1">IF(C8="","",SUMIF(AH8:AI8,"&lt;&gt;-1"))</f>
        <v>72</v>
      </c>
      <c r="AK8" s="189">
        <v>8</v>
      </c>
      <c r="AL8" s="190">
        <v>8</v>
      </c>
      <c r="AM8" s="190">
        <v>10</v>
      </c>
      <c r="AN8" s="190">
        <v>10</v>
      </c>
      <c r="AO8" s="191">
        <v>12</v>
      </c>
      <c r="AP8" s="189">
        <v>12</v>
      </c>
      <c r="AQ8" s="190"/>
      <c r="AR8" s="190"/>
      <c r="AS8" s="190"/>
      <c r="AT8" s="191"/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60</v>
      </c>
      <c r="BK8" s="189">
        <v>27</v>
      </c>
      <c r="BL8" s="438">
        <f t="shared" ref="BL8:BL52" ca="1" si="3">IF(C8="","",ROUND(BK8*BL$7/BK$7,0))</f>
        <v>11</v>
      </c>
      <c r="BM8" s="364">
        <v>12</v>
      </c>
      <c r="BN8" s="438">
        <f t="shared" ref="BN8:BN52" ca="1" si="4">IF(C8="","",ROUND(BM8*BN$7/BM$7,0))</f>
        <v>2</v>
      </c>
      <c r="BO8" s="159">
        <f t="shared" ref="BO8:BO52" ca="1" si="5">IF(C8="","",BL8+BN8)</f>
        <v>13</v>
      </c>
      <c r="BP8" s="158">
        <f ca="1">IF(C8="","",SUM(BJ8,BO8))</f>
        <v>73</v>
      </c>
      <c r="BQ8" s="193">
        <f ca="1">AJ8</f>
        <v>72</v>
      </c>
      <c r="BR8" s="194">
        <f ca="1">BP8</f>
        <v>73</v>
      </c>
      <c r="BS8" s="195">
        <f t="shared" ref="BS8:BS52" ca="1" si="6">IF(C8="","",BQ8+BR8)</f>
        <v>145</v>
      </c>
      <c r="BT8" s="196">
        <f t="shared" ref="BT8:BT52" ca="1" si="7">IF(C8="","",ROUND(BS8/BS$7*BT$7,0))</f>
        <v>73</v>
      </c>
      <c r="BU8" s="158">
        <f ca="1">IF(BT8="","",IF(BX8&lt;&gt;"","-",IF(BW8&lt;&gt;"",BW8,IF(COUNTIF(I8:BP8,"-1")&gt;0,"ร",VLOOKUP(BT8,หน้าหลัก!Q$5:U$13,4,TRUE)))))</f>
        <v>3</v>
      </c>
      <c r="BV8" s="197" t="str">
        <f ca="1">BU8&amp;ข้อมูลนักเรียน!G8</f>
        <v>3ชาย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>
        <v>8</v>
      </c>
      <c r="J9" s="123">
        <v>8</v>
      </c>
      <c r="K9" s="123">
        <v>8</v>
      </c>
      <c r="L9" s="123">
        <v>8</v>
      </c>
      <c r="M9" s="124">
        <v>11</v>
      </c>
      <c r="N9" s="122">
        <v>11</v>
      </c>
      <c r="O9" s="123">
        <v>8</v>
      </c>
      <c r="P9" s="123"/>
      <c r="Q9" s="123"/>
      <c r="R9" s="124"/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62</v>
      </c>
      <c r="AI9" s="202">
        <v>13</v>
      </c>
      <c r="AJ9" s="206">
        <f t="shared" ca="1" si="1"/>
        <v>75</v>
      </c>
      <c r="AK9" s="202">
        <v>8</v>
      </c>
      <c r="AL9" s="203">
        <v>8</v>
      </c>
      <c r="AM9" s="203">
        <v>10</v>
      </c>
      <c r="AN9" s="203">
        <v>10</v>
      </c>
      <c r="AO9" s="204">
        <v>12</v>
      </c>
      <c r="AP9" s="202">
        <v>12</v>
      </c>
      <c r="AQ9" s="203"/>
      <c r="AR9" s="203"/>
      <c r="AS9" s="203"/>
      <c r="AT9" s="204"/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60</v>
      </c>
      <c r="BK9" s="202">
        <v>28</v>
      </c>
      <c r="BL9" s="439">
        <f t="shared" ca="1" si="3"/>
        <v>11</v>
      </c>
      <c r="BM9" s="365">
        <v>12</v>
      </c>
      <c r="BN9" s="439">
        <f t="shared" ca="1" si="4"/>
        <v>2</v>
      </c>
      <c r="BO9" s="159">
        <f t="shared" ca="1" si="5"/>
        <v>13</v>
      </c>
      <c r="BP9" s="206">
        <f t="shared" ref="BP9:BP52" ca="1" si="8">IF(C9="","",SUM(BJ9,BO9))</f>
        <v>73</v>
      </c>
      <c r="BQ9" s="193">
        <f t="shared" ref="BQ9:BQ52" ca="1" si="9">AJ9</f>
        <v>75</v>
      </c>
      <c r="BR9" s="194">
        <f t="shared" ref="BR9:BR52" ca="1" si="10">BP9</f>
        <v>73</v>
      </c>
      <c r="BS9" s="195">
        <f t="shared" ca="1" si="6"/>
        <v>148</v>
      </c>
      <c r="BT9" s="196">
        <f t="shared" ca="1" si="7"/>
        <v>74</v>
      </c>
      <c r="BU9" s="206">
        <f ca="1">IF(BT9="","",IF(BX9&lt;&gt;"","-",IF(BW9&lt;&gt;"",BW9,IF(COUNTIF(I9:BP9,"-1")&gt;0,"ร",VLOOKUP(BT9,หน้าหลัก!Q$5:U$13,4,TRUE)))))</f>
        <v>3</v>
      </c>
      <c r="BV9" s="207" t="str">
        <f ca="1">BU9&amp;ข้อมูลนักเรียน!G9</f>
        <v>3ชาย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>
        <v>8</v>
      </c>
      <c r="J10" s="123">
        <v>8</v>
      </c>
      <c r="K10" s="123">
        <v>8</v>
      </c>
      <c r="L10" s="123">
        <v>8</v>
      </c>
      <c r="M10" s="124">
        <v>12</v>
      </c>
      <c r="N10" s="122">
        <v>12</v>
      </c>
      <c r="O10" s="123">
        <v>8</v>
      </c>
      <c r="P10" s="123"/>
      <c r="Q10" s="123"/>
      <c r="R10" s="124"/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64</v>
      </c>
      <c r="AI10" s="202">
        <v>14</v>
      </c>
      <c r="AJ10" s="206">
        <f t="shared" ca="1" si="1"/>
        <v>78</v>
      </c>
      <c r="AK10" s="202">
        <v>8</v>
      </c>
      <c r="AL10" s="203">
        <v>8</v>
      </c>
      <c r="AM10" s="203">
        <v>10</v>
      </c>
      <c r="AN10" s="203">
        <v>12</v>
      </c>
      <c r="AO10" s="204">
        <v>12</v>
      </c>
      <c r="AP10" s="202">
        <v>12</v>
      </c>
      <c r="AQ10" s="203"/>
      <c r="AR10" s="203"/>
      <c r="AS10" s="203"/>
      <c r="AT10" s="204"/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62</v>
      </c>
      <c r="BK10" s="202">
        <v>30</v>
      </c>
      <c r="BL10" s="439">
        <f t="shared" ca="1" si="3"/>
        <v>12</v>
      </c>
      <c r="BM10" s="365">
        <v>13</v>
      </c>
      <c r="BN10" s="439">
        <f t="shared" ca="1" si="4"/>
        <v>3</v>
      </c>
      <c r="BO10" s="159">
        <f t="shared" ca="1" si="5"/>
        <v>15</v>
      </c>
      <c r="BP10" s="206">
        <f t="shared" ca="1" si="8"/>
        <v>77</v>
      </c>
      <c r="BQ10" s="193">
        <f t="shared" ca="1" si="9"/>
        <v>78</v>
      </c>
      <c r="BR10" s="194">
        <f t="shared" ca="1" si="10"/>
        <v>77</v>
      </c>
      <c r="BS10" s="195">
        <f t="shared" ca="1" si="6"/>
        <v>155</v>
      </c>
      <c r="BT10" s="196">
        <f t="shared" ca="1" si="7"/>
        <v>78</v>
      </c>
      <c r="BU10" s="206">
        <f ca="1">IF(BT10="","",IF(BX10&lt;&gt;"","-",IF(BW10&lt;&gt;"",BW10,IF(COUNTIF(I10:BP10,"-1")&gt;0,"ร",VLOOKUP(BT10,หน้าหลัก!Q$5:U$13,4,TRUE)))))</f>
        <v>3.5</v>
      </c>
      <c r="BV10" s="207" t="str">
        <f ca="1">BU10&amp;ข้อมูลนักเรียน!G10</f>
        <v>3.5ชาย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>
        <v>8</v>
      </c>
      <c r="J11" s="123">
        <v>8</v>
      </c>
      <c r="K11" s="123">
        <v>8</v>
      </c>
      <c r="L11" s="123">
        <v>8</v>
      </c>
      <c r="M11" s="124">
        <v>10</v>
      </c>
      <c r="N11" s="122">
        <v>10</v>
      </c>
      <c r="O11" s="123">
        <v>8</v>
      </c>
      <c r="P11" s="123"/>
      <c r="Q11" s="123"/>
      <c r="R11" s="124"/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60</v>
      </c>
      <c r="AI11" s="202">
        <v>11</v>
      </c>
      <c r="AJ11" s="206">
        <f t="shared" ca="1" si="1"/>
        <v>71</v>
      </c>
      <c r="AK11" s="202">
        <v>7</v>
      </c>
      <c r="AL11" s="203">
        <v>7</v>
      </c>
      <c r="AM11" s="203">
        <v>10</v>
      </c>
      <c r="AN11" s="203">
        <v>10</v>
      </c>
      <c r="AO11" s="204">
        <v>10</v>
      </c>
      <c r="AP11" s="202">
        <v>10</v>
      </c>
      <c r="AQ11" s="203"/>
      <c r="AR11" s="203"/>
      <c r="AS11" s="203"/>
      <c r="AT11" s="204"/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54</v>
      </c>
      <c r="BK11" s="202">
        <v>26</v>
      </c>
      <c r="BL11" s="439">
        <f t="shared" ca="1" si="3"/>
        <v>10</v>
      </c>
      <c r="BM11" s="365">
        <v>12</v>
      </c>
      <c r="BN11" s="439">
        <f t="shared" ca="1" si="4"/>
        <v>2</v>
      </c>
      <c r="BO11" s="159">
        <f t="shared" ca="1" si="5"/>
        <v>12</v>
      </c>
      <c r="BP11" s="206">
        <f t="shared" ca="1" si="8"/>
        <v>66</v>
      </c>
      <c r="BQ11" s="193">
        <f t="shared" ca="1" si="9"/>
        <v>71</v>
      </c>
      <c r="BR11" s="194">
        <f t="shared" ca="1" si="10"/>
        <v>66</v>
      </c>
      <c r="BS11" s="195">
        <f t="shared" ca="1" si="6"/>
        <v>137</v>
      </c>
      <c r="BT11" s="196">
        <f t="shared" ca="1" si="7"/>
        <v>69</v>
      </c>
      <c r="BU11" s="206">
        <f ca="1">IF(BT11="","",IF(BX11&lt;&gt;"","-",IF(BW11&lt;&gt;"",BW11,IF(COUNTIF(I11:BP11,"-1")&gt;0,"ร",VLOOKUP(BT11,หน้าหลัก!Q$5:U$13,4,TRUE)))))</f>
        <v>2.5</v>
      </c>
      <c r="BV11" s="207" t="str">
        <f ca="1">BU11&amp;ข้อมูลนักเรียน!G11</f>
        <v>2.5ชาย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>
        <v>9</v>
      </c>
      <c r="J12" s="123">
        <v>9</v>
      </c>
      <c r="K12" s="123">
        <v>8</v>
      </c>
      <c r="L12" s="123">
        <v>8</v>
      </c>
      <c r="M12" s="124">
        <v>12</v>
      </c>
      <c r="N12" s="122">
        <v>12</v>
      </c>
      <c r="O12" s="123">
        <v>8</v>
      </c>
      <c r="P12" s="123"/>
      <c r="Q12" s="123"/>
      <c r="R12" s="124"/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66</v>
      </c>
      <c r="AI12" s="202">
        <v>16</v>
      </c>
      <c r="AJ12" s="206">
        <f t="shared" ca="1" si="1"/>
        <v>82</v>
      </c>
      <c r="AK12" s="202">
        <v>8</v>
      </c>
      <c r="AL12" s="203">
        <v>8</v>
      </c>
      <c r="AM12" s="203">
        <v>12</v>
      </c>
      <c r="AN12" s="203">
        <v>12</v>
      </c>
      <c r="AO12" s="204">
        <v>12</v>
      </c>
      <c r="AP12" s="202">
        <v>12</v>
      </c>
      <c r="AQ12" s="203"/>
      <c r="AR12" s="203"/>
      <c r="AS12" s="203"/>
      <c r="AT12" s="204"/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64</v>
      </c>
      <c r="BK12" s="202">
        <v>31</v>
      </c>
      <c r="BL12" s="439">
        <f t="shared" ca="1" si="3"/>
        <v>12</v>
      </c>
      <c r="BM12" s="365">
        <v>13</v>
      </c>
      <c r="BN12" s="439">
        <f t="shared" ca="1" si="4"/>
        <v>3</v>
      </c>
      <c r="BO12" s="159">
        <f t="shared" ca="1" si="5"/>
        <v>15</v>
      </c>
      <c r="BP12" s="206">
        <f t="shared" ca="1" si="8"/>
        <v>79</v>
      </c>
      <c r="BQ12" s="193">
        <f t="shared" ca="1" si="9"/>
        <v>82</v>
      </c>
      <c r="BR12" s="194">
        <f t="shared" ca="1" si="10"/>
        <v>79</v>
      </c>
      <c r="BS12" s="195">
        <f t="shared" ca="1" si="6"/>
        <v>161</v>
      </c>
      <c r="BT12" s="196">
        <f t="shared" ca="1" si="7"/>
        <v>81</v>
      </c>
      <c r="BU12" s="206">
        <f ca="1">IF(BT12="","",IF(BX12&lt;&gt;"","-",IF(BW12&lt;&gt;"",BW12,IF(COUNTIF(I12:BP12,"-1")&gt;0,"ร",VLOOKUP(BT12,หน้าหลัก!Q$5:U$13,4,TRUE)))))</f>
        <v>4</v>
      </c>
      <c r="BV12" s="207" t="str">
        <f ca="1">BU12&amp;ข้อมูลนักเรียน!G12</f>
        <v>4หญิง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>
        <v>8</v>
      </c>
      <c r="J13" s="123">
        <v>9</v>
      </c>
      <c r="K13" s="123">
        <v>8</v>
      </c>
      <c r="L13" s="123">
        <v>8</v>
      </c>
      <c r="M13" s="124">
        <v>12</v>
      </c>
      <c r="N13" s="122">
        <v>12</v>
      </c>
      <c r="O13" s="123">
        <v>8</v>
      </c>
      <c r="P13" s="123"/>
      <c r="Q13" s="123"/>
      <c r="R13" s="124"/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65</v>
      </c>
      <c r="AI13" s="202">
        <v>15</v>
      </c>
      <c r="AJ13" s="206">
        <f t="shared" ca="1" si="1"/>
        <v>80</v>
      </c>
      <c r="AK13" s="202">
        <v>8</v>
      </c>
      <c r="AL13" s="203">
        <v>8</v>
      </c>
      <c r="AM13" s="203">
        <v>12</v>
      </c>
      <c r="AN13" s="203">
        <v>12</v>
      </c>
      <c r="AO13" s="204">
        <v>12</v>
      </c>
      <c r="AP13" s="202">
        <v>12</v>
      </c>
      <c r="AQ13" s="203"/>
      <c r="AR13" s="203"/>
      <c r="AS13" s="203"/>
      <c r="AT13" s="204"/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64</v>
      </c>
      <c r="BK13" s="202">
        <v>29</v>
      </c>
      <c r="BL13" s="439">
        <f t="shared" ca="1" si="3"/>
        <v>12</v>
      </c>
      <c r="BM13" s="365">
        <v>14</v>
      </c>
      <c r="BN13" s="439">
        <f t="shared" ca="1" si="4"/>
        <v>3</v>
      </c>
      <c r="BO13" s="159">
        <f t="shared" ca="1" si="5"/>
        <v>15</v>
      </c>
      <c r="BP13" s="206">
        <f t="shared" ca="1" si="8"/>
        <v>79</v>
      </c>
      <c r="BQ13" s="193">
        <f t="shared" ca="1" si="9"/>
        <v>80</v>
      </c>
      <c r="BR13" s="194">
        <f t="shared" ca="1" si="10"/>
        <v>79</v>
      </c>
      <c r="BS13" s="195">
        <f t="shared" ca="1" si="6"/>
        <v>159</v>
      </c>
      <c r="BT13" s="196">
        <f t="shared" ca="1" si="7"/>
        <v>80</v>
      </c>
      <c r="BU13" s="206">
        <f ca="1">IF(BT13="","",IF(BX13&lt;&gt;"","-",IF(BW13&lt;&gt;"",BW13,IF(COUNTIF(I13:BP13,"-1")&gt;0,"ร",VLOOKUP(BT13,หน้าหลัก!Q$5:U$13,4,TRUE)))))</f>
        <v>4</v>
      </c>
      <c r="BV13" s="207" t="str">
        <f ca="1">BU13&amp;ข้อมูลนักเรียน!G13</f>
        <v>4หญิง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>
        <v>9</v>
      </c>
      <c r="J14" s="123">
        <v>9</v>
      </c>
      <c r="K14" s="123">
        <v>8</v>
      </c>
      <c r="L14" s="123">
        <v>8</v>
      </c>
      <c r="M14" s="124">
        <v>12</v>
      </c>
      <c r="N14" s="122">
        <v>12</v>
      </c>
      <c r="O14" s="123">
        <v>8</v>
      </c>
      <c r="P14" s="123"/>
      <c r="Q14" s="123"/>
      <c r="R14" s="124"/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66</v>
      </c>
      <c r="AI14" s="202">
        <v>16</v>
      </c>
      <c r="AJ14" s="206">
        <f t="shared" ca="1" si="1"/>
        <v>82</v>
      </c>
      <c r="AK14" s="202">
        <v>8</v>
      </c>
      <c r="AL14" s="203">
        <v>8</v>
      </c>
      <c r="AM14" s="203">
        <v>12</v>
      </c>
      <c r="AN14" s="203">
        <v>12</v>
      </c>
      <c r="AO14" s="204">
        <v>12</v>
      </c>
      <c r="AP14" s="202">
        <v>12</v>
      </c>
      <c r="AQ14" s="203"/>
      <c r="AR14" s="203"/>
      <c r="AS14" s="203"/>
      <c r="AT14" s="204"/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64</v>
      </c>
      <c r="BK14" s="202">
        <v>31</v>
      </c>
      <c r="BL14" s="439">
        <f t="shared" ca="1" si="3"/>
        <v>12</v>
      </c>
      <c r="BM14" s="365">
        <v>14</v>
      </c>
      <c r="BN14" s="439">
        <f t="shared" ca="1" si="4"/>
        <v>3</v>
      </c>
      <c r="BO14" s="159">
        <f t="shared" ca="1" si="5"/>
        <v>15</v>
      </c>
      <c r="BP14" s="206">
        <f t="shared" ca="1" si="8"/>
        <v>79</v>
      </c>
      <c r="BQ14" s="193">
        <f t="shared" ca="1" si="9"/>
        <v>82</v>
      </c>
      <c r="BR14" s="194">
        <f t="shared" ca="1" si="10"/>
        <v>79</v>
      </c>
      <c r="BS14" s="195">
        <f t="shared" ca="1" si="6"/>
        <v>161</v>
      </c>
      <c r="BT14" s="196">
        <f t="shared" ca="1" si="7"/>
        <v>81</v>
      </c>
      <c r="BU14" s="206">
        <f ca="1">IF(BT14="","",IF(BX14&lt;&gt;"","-",IF(BW14&lt;&gt;"",BW14,IF(COUNTIF(I14:BP14,"-1")&gt;0,"ร",VLOOKUP(BT14,หน้าหลัก!Q$5:U$13,4,TRUE)))))</f>
        <v>4</v>
      </c>
      <c r="BV14" s="207" t="str">
        <f ca="1">BU14&amp;ข้อมูลนักเรียน!G14</f>
        <v>4หญิง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>
        <v>8</v>
      </c>
      <c r="J15" s="123">
        <v>9</v>
      </c>
      <c r="K15" s="123">
        <v>8</v>
      </c>
      <c r="L15" s="123">
        <v>8</v>
      </c>
      <c r="M15" s="124">
        <v>12</v>
      </c>
      <c r="N15" s="122">
        <v>12</v>
      </c>
      <c r="O15" s="123">
        <v>8</v>
      </c>
      <c r="P15" s="123"/>
      <c r="Q15" s="123"/>
      <c r="R15" s="124"/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65</v>
      </c>
      <c r="AI15" s="202">
        <v>15</v>
      </c>
      <c r="AJ15" s="206">
        <f t="shared" ca="1" si="1"/>
        <v>80</v>
      </c>
      <c r="AK15" s="202">
        <v>8</v>
      </c>
      <c r="AL15" s="203">
        <v>8</v>
      </c>
      <c r="AM15" s="203">
        <v>12</v>
      </c>
      <c r="AN15" s="203">
        <v>12</v>
      </c>
      <c r="AO15" s="204">
        <v>12</v>
      </c>
      <c r="AP15" s="202">
        <v>12</v>
      </c>
      <c r="AQ15" s="203"/>
      <c r="AR15" s="203"/>
      <c r="AS15" s="203"/>
      <c r="AT15" s="204"/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64</v>
      </c>
      <c r="BK15" s="202">
        <v>31</v>
      </c>
      <c r="BL15" s="439">
        <f t="shared" ca="1" si="3"/>
        <v>12</v>
      </c>
      <c r="BM15" s="365">
        <v>14</v>
      </c>
      <c r="BN15" s="439">
        <f t="shared" ca="1" si="4"/>
        <v>3</v>
      </c>
      <c r="BO15" s="159">
        <f t="shared" ca="1" si="5"/>
        <v>15</v>
      </c>
      <c r="BP15" s="206">
        <f t="shared" ca="1" si="8"/>
        <v>79</v>
      </c>
      <c r="BQ15" s="193">
        <f t="shared" ca="1" si="9"/>
        <v>80</v>
      </c>
      <c r="BR15" s="194">
        <f t="shared" ca="1" si="10"/>
        <v>79</v>
      </c>
      <c r="BS15" s="195">
        <f t="shared" ca="1" si="6"/>
        <v>159</v>
      </c>
      <c r="BT15" s="196">
        <f t="shared" ca="1" si="7"/>
        <v>80</v>
      </c>
      <c r="BU15" s="206">
        <f ca="1">IF(BT15="","",IF(BX15&lt;&gt;"","-",IF(BW15&lt;&gt;"",BW15,IF(COUNTIF(I15:BP15,"-1")&gt;0,"ร",VLOOKUP(BT15,หน้าหลัก!Q$5:U$13,4,TRUE)))))</f>
        <v>4</v>
      </c>
      <c r="BV15" s="207" t="str">
        <f ca="1">BU15&amp;ข้อมูลนักเรียน!G15</f>
        <v>4หญิง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>
        <v>8</v>
      </c>
      <c r="J16" s="123">
        <v>9</v>
      </c>
      <c r="K16" s="123">
        <v>8</v>
      </c>
      <c r="L16" s="123">
        <v>9</v>
      </c>
      <c r="M16" s="124">
        <v>10</v>
      </c>
      <c r="N16" s="122">
        <v>12</v>
      </c>
      <c r="O16" s="123">
        <v>9</v>
      </c>
      <c r="P16" s="123"/>
      <c r="Q16" s="123"/>
      <c r="R16" s="124"/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65</v>
      </c>
      <c r="AI16" s="202">
        <v>15</v>
      </c>
      <c r="AJ16" s="206">
        <f t="shared" ca="1" si="1"/>
        <v>80</v>
      </c>
      <c r="AK16" s="202">
        <v>8</v>
      </c>
      <c r="AL16" s="203">
        <v>8</v>
      </c>
      <c r="AM16" s="203">
        <v>12</v>
      </c>
      <c r="AN16" s="203">
        <v>12</v>
      </c>
      <c r="AO16" s="204">
        <v>13</v>
      </c>
      <c r="AP16" s="202">
        <v>12</v>
      </c>
      <c r="AQ16" s="203"/>
      <c r="AR16" s="203"/>
      <c r="AS16" s="203"/>
      <c r="AT16" s="204"/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65</v>
      </c>
      <c r="BK16" s="202">
        <v>32</v>
      </c>
      <c r="BL16" s="439">
        <f t="shared" ca="1" si="3"/>
        <v>13</v>
      </c>
      <c r="BM16" s="365">
        <v>14</v>
      </c>
      <c r="BN16" s="439">
        <f t="shared" ca="1" si="4"/>
        <v>3</v>
      </c>
      <c r="BO16" s="159">
        <f t="shared" ca="1" si="5"/>
        <v>16</v>
      </c>
      <c r="BP16" s="206">
        <f t="shared" ca="1" si="8"/>
        <v>81</v>
      </c>
      <c r="BQ16" s="193">
        <f t="shared" ca="1" si="9"/>
        <v>80</v>
      </c>
      <c r="BR16" s="194">
        <f t="shared" ca="1" si="10"/>
        <v>81</v>
      </c>
      <c r="BS16" s="195">
        <f t="shared" ca="1" si="6"/>
        <v>161</v>
      </c>
      <c r="BT16" s="196">
        <f t="shared" ca="1" si="7"/>
        <v>81</v>
      </c>
      <c r="BU16" s="206">
        <f ca="1">IF(BT16="","",IF(BX16&lt;&gt;"","-",IF(BW16&lt;&gt;"",BW16,IF(COUNTIF(I16:BP16,"-1")&gt;0,"ร",VLOOKUP(BT16,หน้าหลัก!Q$5:U$13,4,TRUE)))))</f>
        <v>4</v>
      </c>
      <c r="BV16" s="207" t="str">
        <f ca="1">BU16&amp;ข้อมูลนักเรียน!G16</f>
        <v>4หญิง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>
        <v>9</v>
      </c>
      <c r="J17" s="123">
        <v>9</v>
      </c>
      <c r="K17" s="123">
        <v>8</v>
      </c>
      <c r="L17" s="123">
        <v>9</v>
      </c>
      <c r="M17" s="124">
        <v>10</v>
      </c>
      <c r="N17" s="122">
        <v>12</v>
      </c>
      <c r="O17" s="123">
        <v>9</v>
      </c>
      <c r="P17" s="123"/>
      <c r="Q17" s="123"/>
      <c r="R17" s="124"/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66</v>
      </c>
      <c r="AI17" s="202">
        <v>15</v>
      </c>
      <c r="AJ17" s="206">
        <f t="shared" ca="1" si="1"/>
        <v>81</v>
      </c>
      <c r="AK17" s="202">
        <v>8</v>
      </c>
      <c r="AL17" s="203">
        <v>8</v>
      </c>
      <c r="AM17" s="203">
        <v>12</v>
      </c>
      <c r="AN17" s="203">
        <v>12</v>
      </c>
      <c r="AO17" s="204">
        <v>13</v>
      </c>
      <c r="AP17" s="202">
        <v>12</v>
      </c>
      <c r="AQ17" s="203"/>
      <c r="AR17" s="203"/>
      <c r="AS17" s="203"/>
      <c r="AT17" s="204"/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65</v>
      </c>
      <c r="BK17" s="202">
        <v>33</v>
      </c>
      <c r="BL17" s="439">
        <f t="shared" ca="1" si="3"/>
        <v>13</v>
      </c>
      <c r="BM17" s="365">
        <v>14</v>
      </c>
      <c r="BN17" s="439">
        <f t="shared" ca="1" si="4"/>
        <v>3</v>
      </c>
      <c r="BO17" s="159">
        <f t="shared" ca="1" si="5"/>
        <v>16</v>
      </c>
      <c r="BP17" s="206">
        <f t="shared" ca="1" si="8"/>
        <v>81</v>
      </c>
      <c r="BQ17" s="193">
        <f t="shared" ca="1" si="9"/>
        <v>81</v>
      </c>
      <c r="BR17" s="194">
        <f t="shared" ca="1" si="10"/>
        <v>81</v>
      </c>
      <c r="BS17" s="195">
        <f t="shared" ca="1" si="6"/>
        <v>162</v>
      </c>
      <c r="BT17" s="196">
        <f t="shared" ca="1" si="7"/>
        <v>81</v>
      </c>
      <c r="BU17" s="206">
        <f ca="1">IF(BT17="","",IF(BX17&lt;&gt;"","-",IF(BW17&lt;&gt;"",BW17,IF(COUNTIF(I17:BP17,"-1")&gt;0,"ร",VLOOKUP(BT17,หน้าหลัก!Q$5:U$13,4,TRUE)))))</f>
        <v>4</v>
      </c>
      <c r="BV17" s="207" t="str">
        <f ca="1">BU17&amp;ข้อมูลนักเรียน!G17</f>
        <v>4หญิง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>
        <v>9</v>
      </c>
      <c r="J18" s="123">
        <v>9</v>
      </c>
      <c r="K18" s="123">
        <v>8</v>
      </c>
      <c r="L18" s="123">
        <v>9</v>
      </c>
      <c r="M18" s="124">
        <v>10</v>
      </c>
      <c r="N18" s="122">
        <v>10</v>
      </c>
      <c r="O18" s="123">
        <v>9</v>
      </c>
      <c r="P18" s="123"/>
      <c r="Q18" s="123"/>
      <c r="R18" s="124"/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64</v>
      </c>
      <c r="AI18" s="202">
        <v>14</v>
      </c>
      <c r="AJ18" s="206">
        <f t="shared" ca="1" si="1"/>
        <v>78</v>
      </c>
      <c r="AK18" s="202">
        <v>8</v>
      </c>
      <c r="AL18" s="203">
        <v>8</v>
      </c>
      <c r="AM18" s="203">
        <v>12</v>
      </c>
      <c r="AN18" s="203">
        <v>12</v>
      </c>
      <c r="AO18" s="204">
        <v>12</v>
      </c>
      <c r="AP18" s="202">
        <v>12</v>
      </c>
      <c r="AQ18" s="203"/>
      <c r="AR18" s="203"/>
      <c r="AS18" s="203"/>
      <c r="AT18" s="204"/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64</v>
      </c>
      <c r="BK18" s="202">
        <v>35</v>
      </c>
      <c r="BL18" s="439">
        <f t="shared" ca="1" si="3"/>
        <v>14</v>
      </c>
      <c r="BM18" s="365">
        <v>14</v>
      </c>
      <c r="BN18" s="439">
        <f t="shared" ca="1" si="4"/>
        <v>3</v>
      </c>
      <c r="BO18" s="159">
        <f t="shared" ca="1" si="5"/>
        <v>17</v>
      </c>
      <c r="BP18" s="206">
        <f t="shared" ca="1" si="8"/>
        <v>81</v>
      </c>
      <c r="BQ18" s="193">
        <f t="shared" ca="1" si="9"/>
        <v>78</v>
      </c>
      <c r="BR18" s="194">
        <f t="shared" ca="1" si="10"/>
        <v>81</v>
      </c>
      <c r="BS18" s="195">
        <f t="shared" ca="1" si="6"/>
        <v>159</v>
      </c>
      <c r="BT18" s="196">
        <f t="shared" ca="1" si="7"/>
        <v>80</v>
      </c>
      <c r="BU18" s="206">
        <f ca="1">IF(BT18="","",IF(BX18&lt;&gt;"","-",IF(BW18&lt;&gt;"",BW18,IF(COUNTIF(I18:BP18,"-1")&gt;0,"ร",VLOOKUP(BT18,หน้าหลัก!Q$5:U$13,4,TRUE)))))</f>
        <v>4</v>
      </c>
      <c r="BV18" s="207" t="str">
        <f ca="1">BU18&amp;ข้อมูลนักเรียน!G18</f>
        <v>4หญิง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sheetProtection password="CC3D" sheet="1" objects="1" scenarios="1"/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828" priority="74" operator="notEqual">
      <formula>""""""</formula>
    </cfRule>
  </conditionalFormatting>
  <conditionalFormatting sqref="I19:I52">
    <cfRule type="cellIs" dxfId="827" priority="73" operator="lessThan">
      <formula>$I$7/2</formula>
    </cfRule>
  </conditionalFormatting>
  <conditionalFormatting sqref="J19:J52">
    <cfRule type="cellIs" dxfId="826" priority="72" operator="lessThan">
      <formula>$J$7/2</formula>
    </cfRule>
  </conditionalFormatting>
  <conditionalFormatting sqref="K19:K52">
    <cfRule type="cellIs" dxfId="825" priority="71" operator="lessThan">
      <formula>$K$7/2</formula>
    </cfRule>
  </conditionalFormatting>
  <conditionalFormatting sqref="L19:L52">
    <cfRule type="cellIs" dxfId="824" priority="70" operator="lessThan">
      <formula>$L$7/2</formula>
    </cfRule>
  </conditionalFormatting>
  <conditionalFormatting sqref="M19:M52">
    <cfRule type="cellIs" dxfId="823" priority="69" operator="lessThan">
      <formula>$M$7/2</formula>
    </cfRule>
  </conditionalFormatting>
  <conditionalFormatting sqref="N19:N52">
    <cfRule type="cellIs" dxfId="822" priority="68" operator="lessThan">
      <formula>$N$7/2</formula>
    </cfRule>
  </conditionalFormatting>
  <conditionalFormatting sqref="O19:O52">
    <cfRule type="cellIs" dxfId="821" priority="67" operator="lessThan">
      <formula>$O$7/2</formula>
    </cfRule>
  </conditionalFormatting>
  <conditionalFormatting sqref="P8:P52">
    <cfRule type="cellIs" dxfId="820" priority="66" operator="lessThan">
      <formula>$P$7/2</formula>
    </cfRule>
  </conditionalFormatting>
  <conditionalFormatting sqref="Q8:Q52">
    <cfRule type="cellIs" dxfId="819" priority="65" operator="lessThan">
      <formula>$Q$7/2</formula>
    </cfRule>
  </conditionalFormatting>
  <conditionalFormatting sqref="R8:R52">
    <cfRule type="cellIs" dxfId="818" priority="64" operator="lessThan">
      <formula>$R$7/2</formula>
    </cfRule>
  </conditionalFormatting>
  <conditionalFormatting sqref="S8:S52">
    <cfRule type="cellIs" dxfId="817" priority="63" operator="lessThan">
      <formula>$S$7/2</formula>
    </cfRule>
  </conditionalFormatting>
  <conditionalFormatting sqref="T8:T52">
    <cfRule type="cellIs" dxfId="816" priority="62" operator="lessThan">
      <formula>$T$7/2</formula>
    </cfRule>
  </conditionalFormatting>
  <conditionalFormatting sqref="U8:U52">
    <cfRule type="cellIs" dxfId="815" priority="61" operator="lessThan">
      <formula>$U$7/2</formula>
    </cfRule>
  </conditionalFormatting>
  <conditionalFormatting sqref="V8:V52">
    <cfRule type="cellIs" dxfId="814" priority="60" operator="lessThan">
      <formula>$V$7/2</formula>
    </cfRule>
  </conditionalFormatting>
  <conditionalFormatting sqref="W8:W52">
    <cfRule type="cellIs" dxfId="813" priority="59" operator="lessThan">
      <formula>$W$7/2</formula>
    </cfRule>
  </conditionalFormatting>
  <conditionalFormatting sqref="X8:X52">
    <cfRule type="cellIs" dxfId="812" priority="58" operator="lessThan">
      <formula>$X$7/2</formula>
    </cfRule>
  </conditionalFormatting>
  <conditionalFormatting sqref="Y8:Y52">
    <cfRule type="cellIs" dxfId="811" priority="57" operator="lessThan">
      <formula>$Y$7/2</formula>
    </cfRule>
  </conditionalFormatting>
  <conditionalFormatting sqref="Z8:Z52">
    <cfRule type="cellIs" dxfId="810" priority="56" operator="lessThan">
      <formula>$Z$7/2</formula>
    </cfRule>
  </conditionalFormatting>
  <conditionalFormatting sqref="AA8:AA52">
    <cfRule type="cellIs" dxfId="809" priority="55" operator="lessThan">
      <formula>$AA$7/2</formula>
    </cfRule>
  </conditionalFormatting>
  <conditionalFormatting sqref="AB8:AB52">
    <cfRule type="cellIs" dxfId="808" priority="54" operator="lessThan">
      <formula>$AB$7/2</formula>
    </cfRule>
  </conditionalFormatting>
  <conditionalFormatting sqref="AC8:AC52">
    <cfRule type="cellIs" dxfId="807" priority="53" operator="lessThan">
      <formula>$AC$7/2</formula>
    </cfRule>
  </conditionalFormatting>
  <conditionalFormatting sqref="AD8:AD52">
    <cfRule type="cellIs" dxfId="806" priority="52" operator="lessThan">
      <formula>$AD$7/2</formula>
    </cfRule>
  </conditionalFormatting>
  <conditionalFormatting sqref="AE8:AE52">
    <cfRule type="cellIs" dxfId="805" priority="51" operator="lessThan">
      <formula>$AE$7/2</formula>
    </cfRule>
  </conditionalFormatting>
  <conditionalFormatting sqref="AF8:AF52">
    <cfRule type="cellIs" dxfId="804" priority="50" operator="lessThan">
      <formula>$AF$7/2</formula>
    </cfRule>
  </conditionalFormatting>
  <conditionalFormatting sqref="AG8:AG52">
    <cfRule type="cellIs" dxfId="803" priority="49" operator="lessThan">
      <formula>$AG$7/2</formula>
    </cfRule>
  </conditionalFormatting>
  <conditionalFormatting sqref="AH8:AH52">
    <cfRule type="cellIs" dxfId="802" priority="48" operator="lessThan">
      <formula>$AH$7/2</formula>
    </cfRule>
  </conditionalFormatting>
  <conditionalFormatting sqref="AI8:AI52">
    <cfRule type="cellIs" dxfId="801" priority="47" operator="lessThan">
      <formula>$AI$7/2</formula>
    </cfRule>
  </conditionalFormatting>
  <conditionalFormatting sqref="AJ8:AJ52">
    <cfRule type="cellIs" dxfId="800" priority="46" operator="lessThan">
      <formula>$AJ$7/2</formula>
    </cfRule>
  </conditionalFormatting>
  <conditionalFormatting sqref="AK19:AK52">
    <cfRule type="cellIs" dxfId="799" priority="45" operator="lessThan">
      <formula>$AK$7/2</formula>
    </cfRule>
  </conditionalFormatting>
  <conditionalFormatting sqref="AL19:AL52">
    <cfRule type="cellIs" dxfId="798" priority="44" operator="lessThan">
      <formula>$AL$7/2</formula>
    </cfRule>
  </conditionalFormatting>
  <conditionalFormatting sqref="AM19:AM52">
    <cfRule type="cellIs" dxfId="797" priority="43" operator="lessThan">
      <formula>$AM$7/2</formula>
    </cfRule>
  </conditionalFormatting>
  <conditionalFormatting sqref="AN19:AN52">
    <cfRule type="cellIs" dxfId="796" priority="42" operator="lessThan">
      <formula>$AN$7/2</formula>
    </cfRule>
  </conditionalFormatting>
  <conditionalFormatting sqref="AO19:AO52">
    <cfRule type="cellIs" dxfId="795" priority="41" operator="lessThan">
      <formula>$AO$7/2</formula>
    </cfRule>
  </conditionalFormatting>
  <conditionalFormatting sqref="AP19:AP52">
    <cfRule type="cellIs" dxfId="794" priority="40" operator="lessThan">
      <formula>$AP$7/2</formula>
    </cfRule>
  </conditionalFormatting>
  <conditionalFormatting sqref="AQ8:AQ52">
    <cfRule type="cellIs" dxfId="793" priority="39" operator="lessThan">
      <formula>$AQ$7/2</formula>
    </cfRule>
  </conditionalFormatting>
  <conditionalFormatting sqref="AR8:AR52">
    <cfRule type="cellIs" dxfId="792" priority="38" operator="lessThan">
      <formula>$AR$7/2</formula>
    </cfRule>
  </conditionalFormatting>
  <conditionalFormatting sqref="AS8:AS52">
    <cfRule type="cellIs" dxfId="791" priority="37" operator="lessThan">
      <formula>$AS$7/2</formula>
    </cfRule>
  </conditionalFormatting>
  <conditionalFormatting sqref="AT8:AT52">
    <cfRule type="cellIs" dxfId="790" priority="36" operator="lessThan">
      <formula>$AT$7/2</formula>
    </cfRule>
  </conditionalFormatting>
  <conditionalFormatting sqref="AU8:AU52">
    <cfRule type="cellIs" dxfId="789" priority="35" operator="lessThan">
      <formula>$AU$7/2</formula>
    </cfRule>
  </conditionalFormatting>
  <conditionalFormatting sqref="AV8:AV52">
    <cfRule type="cellIs" dxfId="788" priority="34" operator="lessThan">
      <formula>$AV$7/2</formula>
    </cfRule>
  </conditionalFormatting>
  <conditionalFormatting sqref="AW8:AW52">
    <cfRule type="cellIs" dxfId="787" priority="33" operator="lessThan">
      <formula>$AW$7/2</formula>
    </cfRule>
  </conditionalFormatting>
  <conditionalFormatting sqref="AX8:AX52">
    <cfRule type="cellIs" dxfId="786" priority="32" operator="lessThan">
      <formula>$AX$7/2</formula>
    </cfRule>
  </conditionalFormatting>
  <conditionalFormatting sqref="AY8:AY52">
    <cfRule type="cellIs" dxfId="785" priority="31" operator="lessThan">
      <formula>$AY$7/2</formula>
    </cfRule>
  </conditionalFormatting>
  <conditionalFormatting sqref="AZ8:AZ52">
    <cfRule type="cellIs" dxfId="784" priority="30" operator="lessThan">
      <formula>$AZ$7/2</formula>
    </cfRule>
  </conditionalFormatting>
  <conditionalFormatting sqref="BA8:BA52">
    <cfRule type="cellIs" dxfId="783" priority="29" operator="lessThan">
      <formula>$BA$7/2</formula>
    </cfRule>
  </conditionalFormatting>
  <conditionalFormatting sqref="BB8:BB52">
    <cfRule type="cellIs" dxfId="782" priority="28" operator="lessThan">
      <formula>$BB$7/2</formula>
    </cfRule>
  </conditionalFormatting>
  <conditionalFormatting sqref="BC8:BC52">
    <cfRule type="cellIs" dxfId="781" priority="27" operator="lessThan">
      <formula>$BC$7/2</formula>
    </cfRule>
  </conditionalFormatting>
  <conditionalFormatting sqref="BD8:BD52">
    <cfRule type="cellIs" dxfId="780" priority="26" operator="lessThan">
      <formula>$BD$7/2</formula>
    </cfRule>
  </conditionalFormatting>
  <conditionalFormatting sqref="BE8:BE52">
    <cfRule type="cellIs" dxfId="779" priority="25" operator="lessThan">
      <formula>$BE$7/2</formula>
    </cfRule>
  </conditionalFormatting>
  <conditionalFormatting sqref="BF8:BF52">
    <cfRule type="cellIs" dxfId="778" priority="24" operator="lessThan">
      <formula>$BF$7/2</formula>
    </cfRule>
  </conditionalFormatting>
  <conditionalFormatting sqref="BG8:BG52">
    <cfRule type="cellIs" dxfId="777" priority="23" operator="lessThan">
      <formula>$BG$7/2</formula>
    </cfRule>
  </conditionalFormatting>
  <conditionalFormatting sqref="BH8:BH52">
    <cfRule type="cellIs" dxfId="776" priority="22" operator="lessThan">
      <formula>$BH$7/2</formula>
    </cfRule>
  </conditionalFormatting>
  <conditionalFormatting sqref="BI8:BI52">
    <cfRule type="cellIs" dxfId="775" priority="21" operator="lessThan">
      <formula>$BI$7/2</formula>
    </cfRule>
  </conditionalFormatting>
  <conditionalFormatting sqref="BJ8:BJ52">
    <cfRule type="cellIs" dxfId="774" priority="20" operator="lessThan">
      <formula>$BJ$7/2</formula>
    </cfRule>
  </conditionalFormatting>
  <conditionalFormatting sqref="BK8:BK52">
    <cfRule type="cellIs" dxfId="773" priority="19" operator="lessThan">
      <formula>$BK$7/2</formula>
    </cfRule>
  </conditionalFormatting>
  <conditionalFormatting sqref="BL8:BL52">
    <cfRule type="cellIs" dxfId="772" priority="18" operator="lessThan">
      <formula>$BL$7/2</formula>
    </cfRule>
  </conditionalFormatting>
  <conditionalFormatting sqref="BM8:BM52">
    <cfRule type="cellIs" dxfId="771" priority="17" operator="lessThan">
      <formula>$BM$7/2</formula>
    </cfRule>
  </conditionalFormatting>
  <conditionalFormatting sqref="BN8:BN52">
    <cfRule type="cellIs" dxfId="770" priority="16" operator="lessThan">
      <formula>$BN$7/2</formula>
    </cfRule>
  </conditionalFormatting>
  <conditionalFormatting sqref="BO8:BO52">
    <cfRule type="cellIs" dxfId="769" priority="15" operator="lessThan">
      <formula>$BO$7/2</formula>
    </cfRule>
  </conditionalFormatting>
  <conditionalFormatting sqref="BP8:BP52">
    <cfRule type="cellIs" dxfId="768" priority="14" operator="lessThan">
      <formula>$BP$7/2</formula>
    </cfRule>
  </conditionalFormatting>
  <conditionalFormatting sqref="I8:I18">
    <cfRule type="cellIs" dxfId="767" priority="13" operator="lessThan">
      <formula>$I$7/2</formula>
    </cfRule>
  </conditionalFormatting>
  <conditionalFormatting sqref="J8:J18">
    <cfRule type="cellIs" dxfId="766" priority="12" operator="lessThan">
      <formula>$J$7/2</formula>
    </cfRule>
  </conditionalFormatting>
  <conditionalFormatting sqref="K8:K18">
    <cfRule type="cellIs" dxfId="765" priority="11" operator="lessThan">
      <formula>$K$7/2</formula>
    </cfRule>
  </conditionalFormatting>
  <conditionalFormatting sqref="L8:L18">
    <cfRule type="cellIs" dxfId="764" priority="10" operator="lessThan">
      <formula>$L$7/2</formula>
    </cfRule>
  </conditionalFormatting>
  <conditionalFormatting sqref="M8:M18">
    <cfRule type="cellIs" dxfId="763" priority="9" operator="lessThan">
      <formula>$M$7/2</formula>
    </cfRule>
  </conditionalFormatting>
  <conditionalFormatting sqref="N8:N18">
    <cfRule type="cellIs" dxfId="762" priority="8" operator="lessThan">
      <formula>$N$7/2</formula>
    </cfRule>
  </conditionalFormatting>
  <conditionalFormatting sqref="O8:O18">
    <cfRule type="cellIs" dxfId="761" priority="7" operator="lessThan">
      <formula>$O$7/2</formula>
    </cfRule>
  </conditionalFormatting>
  <conditionalFormatting sqref="AK8:AK18">
    <cfRule type="cellIs" dxfId="760" priority="6" operator="lessThan">
      <formula>$AK$7/2</formula>
    </cfRule>
  </conditionalFormatting>
  <conditionalFormatting sqref="AL8:AL18">
    <cfRule type="cellIs" dxfId="759" priority="5" operator="lessThan">
      <formula>$AL$7/2</formula>
    </cfRule>
  </conditionalFormatting>
  <conditionalFormatting sqref="AM8:AM18">
    <cfRule type="cellIs" dxfId="758" priority="4" operator="lessThan">
      <formula>$AM$7/2</formula>
    </cfRule>
  </conditionalFormatting>
  <conditionalFormatting sqref="AN8:AN18">
    <cfRule type="cellIs" dxfId="757" priority="3" operator="lessThan">
      <formula>$AN$7/2</formula>
    </cfRule>
  </conditionalFormatting>
  <conditionalFormatting sqref="AO8:AO18">
    <cfRule type="cellIs" dxfId="756" priority="2" operator="lessThan">
      <formula>$AO$7/2</formula>
    </cfRule>
  </conditionalFormatting>
  <conditionalFormatting sqref="AP8:AP18">
    <cfRule type="cellIs" dxfId="755" priority="1" operator="lessThan">
      <formula>$AP$7/2</formula>
    </cfRule>
  </conditionalFormatting>
  <dataValidations count="65">
    <dataValidation allowBlank="1" showInputMessage="1" showErrorMessage="1" promptTitle="เช็คเวลาเรียน" sqref="BX8:BX52 BL7:BP7 BJ7 AH7:AJ7"/>
    <dataValidation allowBlank="1" showInputMessage="1" showErrorMessage="1" promptTitle="เดือน" sqref="BX3"/>
    <dataValidation type="list" allowBlank="1" showInputMessage="1" sqref="BW8:BW52">
      <formula1>regrade</formula1>
    </dataValidation>
    <dataValidation type="list" allowBlank="1" showInputMessage="1" showErrorMessage="1" promptTitle="เช็คเวลาเรียน" sqref="I53:BX1048576">
      <formula1>เช็ค</formula1>
    </dataValidation>
    <dataValidation type="whole" allowBlank="1" showInputMessage="1" showErrorMessage="1" sqref="I7:AG7">
      <formula1>1</formula1>
      <formula2>50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CE63"/>
  <sheetViews>
    <sheetView workbookViewId="0">
      <pane xSplit="6" ySplit="7" topLeftCell="I8" activePane="bottomRight" state="frozen"/>
      <selection activeCell="E3" sqref="E3:F3"/>
      <selection pane="topRight" activeCell="E3" sqref="E3:F3"/>
      <selection pane="bottomLeft" activeCell="E3" sqref="E3:F3"/>
      <selection pane="bottomRight" activeCell="AX19" sqref="AX19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IF(INDIRECT("หน้าหลัก!D25")="","",INDIRECT("หน้าหลัก!D25"))</f>
        <v>อ15101</v>
      </c>
      <c r="E3" s="750" t="str">
        <f ca="1">IF(INDIRECT("หน้าหลัก!H25")="","",INDIRECT("หน้าหลัก!H25")&amp;" ชั่วโมง/ปี")</f>
        <v>80 ชั่วโมง/ปี</v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IF(INDIRECT("หน้าหลัก!E25")="","",INDIRECT("หน้าหลัก!E25"))</f>
        <v>ภาษาอังกฤษ</v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>
        <v>1</v>
      </c>
      <c r="J5" s="736">
        <v>1</v>
      </c>
      <c r="K5" s="736">
        <v>3</v>
      </c>
      <c r="L5" s="736">
        <v>4</v>
      </c>
      <c r="M5" s="736">
        <v>5</v>
      </c>
      <c r="N5" s="736">
        <v>6</v>
      </c>
      <c r="O5" s="736">
        <v>7</v>
      </c>
      <c r="P5" s="736">
        <v>8</v>
      </c>
      <c r="Q5" s="736">
        <v>9</v>
      </c>
      <c r="R5" s="736">
        <v>10</v>
      </c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>
        <v>11</v>
      </c>
      <c r="AL5" s="742">
        <v>12</v>
      </c>
      <c r="AM5" s="742">
        <v>13</v>
      </c>
      <c r="AN5" s="742">
        <v>14</v>
      </c>
      <c r="AO5" s="742">
        <v>15</v>
      </c>
      <c r="AP5" s="742">
        <v>16</v>
      </c>
      <c r="AQ5" s="742">
        <v>17</v>
      </c>
      <c r="AR5" s="742">
        <v>18</v>
      </c>
      <c r="AS5" s="742">
        <v>19</v>
      </c>
      <c r="AT5" s="742">
        <v>20</v>
      </c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100-INDIRECT("หน้าหลัก!L25") &amp; "%"</f>
        <v>80%</v>
      </c>
      <c r="BL6" s="391" t="s">
        <v>317</v>
      </c>
      <c r="BM6" s="430" t="str">
        <f ca="1">INDIRECT("หน้าหลัก!L25") &amp; "%"</f>
        <v>20%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507">
        <v>5</v>
      </c>
      <c r="J7" s="507">
        <v>5</v>
      </c>
      <c r="K7" s="507">
        <v>5</v>
      </c>
      <c r="L7" s="507">
        <v>5</v>
      </c>
      <c r="M7" s="507">
        <v>5</v>
      </c>
      <c r="N7" s="507">
        <v>5</v>
      </c>
      <c r="O7" s="507">
        <v>10</v>
      </c>
      <c r="P7" s="507">
        <v>10</v>
      </c>
      <c r="Q7" s="507">
        <v>10</v>
      </c>
      <c r="R7" s="507">
        <v>10</v>
      </c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70</v>
      </c>
      <c r="AI7" s="435">
        <v>30</v>
      </c>
      <c r="AJ7" s="432">
        <f>AH7+AI7</f>
        <v>100</v>
      </c>
      <c r="AK7" s="507">
        <v>5</v>
      </c>
      <c r="AL7" s="507">
        <v>5</v>
      </c>
      <c r="AM7" s="507">
        <v>5</v>
      </c>
      <c r="AN7" s="507">
        <v>5</v>
      </c>
      <c r="AO7" s="507">
        <v>5</v>
      </c>
      <c r="AP7" s="507">
        <v>5</v>
      </c>
      <c r="AQ7" s="507">
        <v>10</v>
      </c>
      <c r="AR7" s="507">
        <v>10</v>
      </c>
      <c r="AS7" s="507">
        <v>10</v>
      </c>
      <c r="AT7" s="507">
        <v>10</v>
      </c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70</v>
      </c>
      <c r="BK7" s="436">
        <v>60</v>
      </c>
      <c r="BL7" s="434">
        <f ca="1">BO7*BK6</f>
        <v>24</v>
      </c>
      <c r="BM7" s="437">
        <v>20</v>
      </c>
      <c r="BN7" s="434">
        <f ca="1">BO7*BM6</f>
        <v>6</v>
      </c>
      <c r="BO7" s="436">
        <v>30</v>
      </c>
      <c r="BP7" s="433">
        <f>SUM(BJ7,BO7)</f>
        <v>100</v>
      </c>
      <c r="BQ7" s="421">
        <f>AJ7</f>
        <v>100</v>
      </c>
      <c r="BR7" s="421">
        <f>BP7</f>
        <v>100</v>
      </c>
      <c r="BS7" s="421">
        <f>BQ7+BR7</f>
        <v>200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>
        <v>3</v>
      </c>
      <c r="J8" s="155">
        <v>3</v>
      </c>
      <c r="K8" s="155">
        <v>3</v>
      </c>
      <c r="L8" s="155">
        <v>3</v>
      </c>
      <c r="M8" s="156">
        <v>3</v>
      </c>
      <c r="N8" s="188">
        <v>4</v>
      </c>
      <c r="O8" s="155">
        <v>7</v>
      </c>
      <c r="P8" s="155">
        <v>7</v>
      </c>
      <c r="Q8" s="155">
        <v>7</v>
      </c>
      <c r="R8" s="156">
        <v>7</v>
      </c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47</v>
      </c>
      <c r="AI8" s="189">
        <v>14</v>
      </c>
      <c r="AJ8" s="158">
        <f t="shared" ref="AJ8:AJ52" ca="1" si="1">IF(C8="","",SUMIF(AH8:AI8,"&lt;&gt;-1"))</f>
        <v>61</v>
      </c>
      <c r="AK8" s="189">
        <v>3</v>
      </c>
      <c r="AL8" s="190">
        <v>3</v>
      </c>
      <c r="AM8" s="190">
        <v>3</v>
      </c>
      <c r="AN8" s="190">
        <v>3</v>
      </c>
      <c r="AO8" s="191">
        <v>3</v>
      </c>
      <c r="AP8" s="189">
        <v>3</v>
      </c>
      <c r="AQ8" s="190">
        <v>6</v>
      </c>
      <c r="AR8" s="190">
        <v>6</v>
      </c>
      <c r="AS8" s="190">
        <v>6</v>
      </c>
      <c r="AT8" s="191">
        <v>6</v>
      </c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42</v>
      </c>
      <c r="BK8" s="189">
        <v>28</v>
      </c>
      <c r="BL8" s="438">
        <f t="shared" ref="BL8:BL52" ca="1" si="3">IF(C8="","",ROUND(BK8*BL$7/BK$7,0))</f>
        <v>11</v>
      </c>
      <c r="BM8" s="364">
        <v>12</v>
      </c>
      <c r="BN8" s="438">
        <f t="shared" ref="BN8:BN52" ca="1" si="4">IF(C8="","",ROUND(BM8*BN$7/BM$7,0))</f>
        <v>4</v>
      </c>
      <c r="BO8" s="159">
        <f t="shared" ref="BO8:BO52" ca="1" si="5">IF(C8="","",BL8+BN8)</f>
        <v>15</v>
      </c>
      <c r="BP8" s="158">
        <f ca="1">IF(C8="","",SUM(BJ8,BO8))</f>
        <v>57</v>
      </c>
      <c r="BQ8" s="193">
        <f ca="1">AJ8</f>
        <v>61</v>
      </c>
      <c r="BR8" s="194">
        <f ca="1">BP8</f>
        <v>57</v>
      </c>
      <c r="BS8" s="195">
        <f t="shared" ref="BS8:BS52" ca="1" si="6">IF(C8="","",BQ8+BR8)</f>
        <v>118</v>
      </c>
      <c r="BT8" s="196">
        <f t="shared" ref="BT8:BT52" ca="1" si="7">IF(C8="","",ROUND(BS8/BS$7*BT$7,0))</f>
        <v>59</v>
      </c>
      <c r="BU8" s="158">
        <f ca="1">IF(BT8="","",IF(BX8&lt;&gt;"","-",IF(BW8&lt;&gt;"",BW8,IF(COUNTIF(I8:BP8,"-1")&gt;0,"ร",VLOOKUP(BT8,หน้าหลัก!Q$5:U$13,4,TRUE)))))</f>
        <v>1.5</v>
      </c>
      <c r="BV8" s="197" t="str">
        <f ca="1">BU8&amp;ข้อมูลนักเรียน!G8</f>
        <v>1.5ชาย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>
        <v>3</v>
      </c>
      <c r="J9" s="123">
        <v>3</v>
      </c>
      <c r="K9" s="123">
        <v>3</v>
      </c>
      <c r="L9" s="123">
        <v>3</v>
      </c>
      <c r="M9" s="124">
        <v>4</v>
      </c>
      <c r="N9" s="122">
        <v>4</v>
      </c>
      <c r="O9" s="123">
        <v>7</v>
      </c>
      <c r="P9" s="123">
        <v>7</v>
      </c>
      <c r="Q9" s="123">
        <v>8</v>
      </c>
      <c r="R9" s="124">
        <v>8</v>
      </c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50</v>
      </c>
      <c r="AI9" s="202">
        <v>18</v>
      </c>
      <c r="AJ9" s="206">
        <f t="shared" ca="1" si="1"/>
        <v>68</v>
      </c>
      <c r="AK9" s="202">
        <v>3</v>
      </c>
      <c r="AL9" s="203">
        <v>3</v>
      </c>
      <c r="AM9" s="203">
        <v>3</v>
      </c>
      <c r="AN9" s="203">
        <v>3</v>
      </c>
      <c r="AO9" s="204">
        <v>3</v>
      </c>
      <c r="AP9" s="202">
        <v>3</v>
      </c>
      <c r="AQ9" s="203">
        <v>7</v>
      </c>
      <c r="AR9" s="203">
        <v>7</v>
      </c>
      <c r="AS9" s="203">
        <v>6</v>
      </c>
      <c r="AT9" s="204">
        <v>6</v>
      </c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44</v>
      </c>
      <c r="BK9" s="202">
        <v>40</v>
      </c>
      <c r="BL9" s="439">
        <f t="shared" ca="1" si="3"/>
        <v>16</v>
      </c>
      <c r="BM9" s="365">
        <v>11</v>
      </c>
      <c r="BN9" s="439">
        <f t="shared" ca="1" si="4"/>
        <v>3</v>
      </c>
      <c r="BO9" s="159">
        <f t="shared" ca="1" si="5"/>
        <v>19</v>
      </c>
      <c r="BP9" s="206">
        <f t="shared" ref="BP9:BP52" ca="1" si="8">IF(C9="","",SUM(BJ9,BO9))</f>
        <v>63</v>
      </c>
      <c r="BQ9" s="193">
        <f t="shared" ref="BQ9:BQ52" ca="1" si="9">AJ9</f>
        <v>68</v>
      </c>
      <c r="BR9" s="194">
        <f t="shared" ref="BR9:BR52" ca="1" si="10">BP9</f>
        <v>63</v>
      </c>
      <c r="BS9" s="195">
        <f t="shared" ca="1" si="6"/>
        <v>131</v>
      </c>
      <c r="BT9" s="196">
        <f t="shared" ca="1" si="7"/>
        <v>66</v>
      </c>
      <c r="BU9" s="206">
        <f ca="1">IF(BT9="","",IF(BX9&lt;&gt;"","-",IF(BW9&lt;&gt;"",BW9,IF(COUNTIF(I9:BP9,"-1")&gt;0,"ร",VLOOKUP(BT9,หน้าหลัก!Q$5:U$13,4,TRUE)))))</f>
        <v>2.5</v>
      </c>
      <c r="BV9" s="207" t="str">
        <f ca="1">BU9&amp;ข้อมูลนักเรียน!G9</f>
        <v>2.5ชาย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>
        <v>4</v>
      </c>
      <c r="J10" s="123">
        <v>4</v>
      </c>
      <c r="K10" s="123">
        <v>4</v>
      </c>
      <c r="L10" s="123">
        <v>4</v>
      </c>
      <c r="M10" s="124">
        <v>4</v>
      </c>
      <c r="N10" s="122">
        <v>4</v>
      </c>
      <c r="O10" s="123">
        <v>8</v>
      </c>
      <c r="P10" s="123">
        <v>8</v>
      </c>
      <c r="Q10" s="123">
        <v>8</v>
      </c>
      <c r="R10" s="124">
        <v>8</v>
      </c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56</v>
      </c>
      <c r="AI10" s="202">
        <v>24</v>
      </c>
      <c r="AJ10" s="206">
        <f t="shared" ca="1" si="1"/>
        <v>80</v>
      </c>
      <c r="AK10" s="202">
        <v>4</v>
      </c>
      <c r="AL10" s="203">
        <v>4</v>
      </c>
      <c r="AM10" s="203">
        <v>4</v>
      </c>
      <c r="AN10" s="203">
        <v>4</v>
      </c>
      <c r="AO10" s="204">
        <v>4</v>
      </c>
      <c r="AP10" s="202">
        <v>4</v>
      </c>
      <c r="AQ10" s="203">
        <v>8</v>
      </c>
      <c r="AR10" s="203">
        <v>8</v>
      </c>
      <c r="AS10" s="203">
        <v>8</v>
      </c>
      <c r="AT10" s="204">
        <v>8</v>
      </c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56</v>
      </c>
      <c r="BK10" s="202">
        <v>50</v>
      </c>
      <c r="BL10" s="439">
        <f t="shared" ca="1" si="3"/>
        <v>20</v>
      </c>
      <c r="BM10" s="365">
        <v>14</v>
      </c>
      <c r="BN10" s="439">
        <f t="shared" ca="1" si="4"/>
        <v>4</v>
      </c>
      <c r="BO10" s="159">
        <f t="shared" ca="1" si="5"/>
        <v>24</v>
      </c>
      <c r="BP10" s="206">
        <f t="shared" ca="1" si="8"/>
        <v>80</v>
      </c>
      <c r="BQ10" s="193">
        <f t="shared" ca="1" si="9"/>
        <v>80</v>
      </c>
      <c r="BR10" s="194">
        <f t="shared" ca="1" si="10"/>
        <v>80</v>
      </c>
      <c r="BS10" s="195">
        <f t="shared" ca="1" si="6"/>
        <v>160</v>
      </c>
      <c r="BT10" s="196">
        <f t="shared" ca="1" si="7"/>
        <v>80</v>
      </c>
      <c r="BU10" s="206">
        <f ca="1">IF(BT10="","",IF(BX10&lt;&gt;"","-",IF(BW10&lt;&gt;"",BW10,IF(COUNTIF(I10:BP10,"-1")&gt;0,"ร",VLOOKUP(BT10,หน้าหลัก!Q$5:U$13,4,TRUE)))))</f>
        <v>4</v>
      </c>
      <c r="BV10" s="207" t="str">
        <f ca="1">BU10&amp;ข้อมูลนักเรียน!G10</f>
        <v>4ชาย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>
        <v>3</v>
      </c>
      <c r="J11" s="123">
        <v>3</v>
      </c>
      <c r="K11" s="123">
        <v>3</v>
      </c>
      <c r="L11" s="123">
        <v>3</v>
      </c>
      <c r="M11" s="124">
        <v>3</v>
      </c>
      <c r="N11" s="122">
        <v>3</v>
      </c>
      <c r="O11" s="123">
        <v>7</v>
      </c>
      <c r="P11" s="123">
        <v>7</v>
      </c>
      <c r="Q11" s="123">
        <v>7</v>
      </c>
      <c r="R11" s="124">
        <v>7</v>
      </c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46</v>
      </c>
      <c r="AI11" s="202">
        <v>12</v>
      </c>
      <c r="AJ11" s="206">
        <f t="shared" ca="1" si="1"/>
        <v>58</v>
      </c>
      <c r="AK11" s="202">
        <v>3</v>
      </c>
      <c r="AL11" s="203">
        <v>3</v>
      </c>
      <c r="AM11" s="203">
        <v>3</v>
      </c>
      <c r="AN11" s="203">
        <v>3</v>
      </c>
      <c r="AO11" s="204">
        <v>2</v>
      </c>
      <c r="AP11" s="202">
        <v>2</v>
      </c>
      <c r="AQ11" s="203">
        <v>5</v>
      </c>
      <c r="AR11" s="203">
        <v>5</v>
      </c>
      <c r="AS11" s="203">
        <v>5</v>
      </c>
      <c r="AT11" s="204">
        <v>5</v>
      </c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36</v>
      </c>
      <c r="BK11" s="202">
        <v>25</v>
      </c>
      <c r="BL11" s="439">
        <f t="shared" ca="1" si="3"/>
        <v>10</v>
      </c>
      <c r="BM11" s="365">
        <v>10</v>
      </c>
      <c r="BN11" s="439">
        <f t="shared" ca="1" si="4"/>
        <v>3</v>
      </c>
      <c r="BO11" s="159">
        <f t="shared" ca="1" si="5"/>
        <v>13</v>
      </c>
      <c r="BP11" s="206">
        <f t="shared" ca="1" si="8"/>
        <v>49</v>
      </c>
      <c r="BQ11" s="193">
        <f t="shared" ca="1" si="9"/>
        <v>58</v>
      </c>
      <c r="BR11" s="194">
        <f t="shared" ca="1" si="10"/>
        <v>49</v>
      </c>
      <c r="BS11" s="195">
        <f t="shared" ca="1" si="6"/>
        <v>107</v>
      </c>
      <c r="BT11" s="196">
        <f t="shared" ca="1" si="7"/>
        <v>54</v>
      </c>
      <c r="BU11" s="206">
        <f ca="1">IF(BT11="","",IF(BX11&lt;&gt;"","-",IF(BW11&lt;&gt;"",BW11,IF(COUNTIF(I11:BP11,"-1")&gt;0,"ร",VLOOKUP(BT11,หน้าหลัก!Q$5:U$13,4,TRUE)))))</f>
        <v>1</v>
      </c>
      <c r="BV11" s="207" t="str">
        <f ca="1">BU11&amp;ข้อมูลนักเรียน!G11</f>
        <v>1ชาย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>
        <v>4</v>
      </c>
      <c r="J12" s="123">
        <v>4</v>
      </c>
      <c r="K12" s="123">
        <v>4</v>
      </c>
      <c r="L12" s="123">
        <v>4</v>
      </c>
      <c r="M12" s="124">
        <v>4</v>
      </c>
      <c r="N12" s="122">
        <v>4</v>
      </c>
      <c r="O12" s="123">
        <v>7</v>
      </c>
      <c r="P12" s="123">
        <v>7</v>
      </c>
      <c r="Q12" s="123">
        <v>8</v>
      </c>
      <c r="R12" s="124">
        <v>8</v>
      </c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54</v>
      </c>
      <c r="AI12" s="202">
        <v>21</v>
      </c>
      <c r="AJ12" s="206">
        <f t="shared" ca="1" si="1"/>
        <v>75</v>
      </c>
      <c r="AK12" s="202">
        <v>3</v>
      </c>
      <c r="AL12" s="203">
        <v>3</v>
      </c>
      <c r="AM12" s="203">
        <v>3</v>
      </c>
      <c r="AN12" s="203">
        <v>3</v>
      </c>
      <c r="AO12" s="204">
        <v>3</v>
      </c>
      <c r="AP12" s="202">
        <v>3</v>
      </c>
      <c r="AQ12" s="203">
        <v>7</v>
      </c>
      <c r="AR12" s="203">
        <v>7</v>
      </c>
      <c r="AS12" s="203">
        <v>6</v>
      </c>
      <c r="AT12" s="204">
        <v>6</v>
      </c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44</v>
      </c>
      <c r="BK12" s="202">
        <v>40</v>
      </c>
      <c r="BL12" s="439">
        <f t="shared" ca="1" si="3"/>
        <v>16</v>
      </c>
      <c r="BM12" s="365">
        <v>12</v>
      </c>
      <c r="BN12" s="439">
        <f t="shared" ca="1" si="4"/>
        <v>4</v>
      </c>
      <c r="BO12" s="159">
        <f t="shared" ca="1" si="5"/>
        <v>20</v>
      </c>
      <c r="BP12" s="206">
        <f t="shared" ca="1" si="8"/>
        <v>64</v>
      </c>
      <c r="BQ12" s="193">
        <f t="shared" ca="1" si="9"/>
        <v>75</v>
      </c>
      <c r="BR12" s="194">
        <f t="shared" ca="1" si="10"/>
        <v>64</v>
      </c>
      <c r="BS12" s="195">
        <f t="shared" ca="1" si="6"/>
        <v>139</v>
      </c>
      <c r="BT12" s="196">
        <f t="shared" ca="1" si="7"/>
        <v>70</v>
      </c>
      <c r="BU12" s="206">
        <f ca="1">IF(BT12="","",IF(BX12&lt;&gt;"","-",IF(BW12&lt;&gt;"",BW12,IF(COUNTIF(I12:BP12,"-1")&gt;0,"ร",VLOOKUP(BT12,หน้าหลัก!Q$5:U$13,4,TRUE)))))</f>
        <v>3</v>
      </c>
      <c r="BV12" s="207" t="str">
        <f ca="1">BU12&amp;ข้อมูลนักเรียน!G12</f>
        <v>3หญิง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>
        <v>3</v>
      </c>
      <c r="J13" s="123">
        <v>3</v>
      </c>
      <c r="K13" s="123">
        <v>3</v>
      </c>
      <c r="L13" s="123">
        <v>3</v>
      </c>
      <c r="M13" s="124">
        <v>4</v>
      </c>
      <c r="N13" s="122">
        <v>4</v>
      </c>
      <c r="O13" s="123">
        <v>7</v>
      </c>
      <c r="P13" s="123">
        <v>7</v>
      </c>
      <c r="Q13" s="123">
        <v>8</v>
      </c>
      <c r="R13" s="124">
        <v>8</v>
      </c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50</v>
      </c>
      <c r="AI13" s="202">
        <v>18</v>
      </c>
      <c r="AJ13" s="206">
        <f t="shared" ca="1" si="1"/>
        <v>68</v>
      </c>
      <c r="AK13" s="202">
        <v>3</v>
      </c>
      <c r="AL13" s="203">
        <v>3</v>
      </c>
      <c r="AM13" s="203">
        <v>3</v>
      </c>
      <c r="AN13" s="203">
        <v>3</v>
      </c>
      <c r="AO13" s="204">
        <v>3</v>
      </c>
      <c r="AP13" s="202">
        <v>4</v>
      </c>
      <c r="AQ13" s="203">
        <v>8</v>
      </c>
      <c r="AR13" s="203">
        <v>8</v>
      </c>
      <c r="AS13" s="203">
        <v>8</v>
      </c>
      <c r="AT13" s="204">
        <v>8</v>
      </c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51</v>
      </c>
      <c r="BK13" s="202">
        <v>45</v>
      </c>
      <c r="BL13" s="439">
        <f t="shared" ca="1" si="3"/>
        <v>18</v>
      </c>
      <c r="BM13" s="365">
        <v>13</v>
      </c>
      <c r="BN13" s="439">
        <f t="shared" ca="1" si="4"/>
        <v>4</v>
      </c>
      <c r="BO13" s="159">
        <f t="shared" ca="1" si="5"/>
        <v>22</v>
      </c>
      <c r="BP13" s="206">
        <f t="shared" ca="1" si="8"/>
        <v>73</v>
      </c>
      <c r="BQ13" s="193">
        <f t="shared" ca="1" si="9"/>
        <v>68</v>
      </c>
      <c r="BR13" s="194">
        <f t="shared" ca="1" si="10"/>
        <v>73</v>
      </c>
      <c r="BS13" s="195">
        <f t="shared" ca="1" si="6"/>
        <v>141</v>
      </c>
      <c r="BT13" s="196">
        <f t="shared" ca="1" si="7"/>
        <v>71</v>
      </c>
      <c r="BU13" s="206">
        <f ca="1">IF(BT13="","",IF(BX13&lt;&gt;"","-",IF(BW13&lt;&gt;"",BW13,IF(COUNTIF(I13:BP13,"-1")&gt;0,"ร",VLOOKUP(BT13,หน้าหลัก!Q$5:U$13,4,TRUE)))))</f>
        <v>3</v>
      </c>
      <c r="BV13" s="207" t="str">
        <f ca="1">BU13&amp;ข้อมูลนักเรียน!G13</f>
        <v>3หญิง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>
        <v>3</v>
      </c>
      <c r="J14" s="123">
        <v>3</v>
      </c>
      <c r="K14" s="123">
        <v>3</v>
      </c>
      <c r="L14" s="123">
        <v>3</v>
      </c>
      <c r="M14" s="124">
        <v>4</v>
      </c>
      <c r="N14" s="122">
        <v>4</v>
      </c>
      <c r="O14" s="123">
        <v>7</v>
      </c>
      <c r="P14" s="123">
        <v>7</v>
      </c>
      <c r="Q14" s="123">
        <v>8</v>
      </c>
      <c r="R14" s="124">
        <v>8</v>
      </c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50</v>
      </c>
      <c r="AI14" s="202">
        <v>16</v>
      </c>
      <c r="AJ14" s="206">
        <f t="shared" ca="1" si="1"/>
        <v>66</v>
      </c>
      <c r="AK14" s="202">
        <v>3</v>
      </c>
      <c r="AL14" s="203">
        <v>3</v>
      </c>
      <c r="AM14" s="203">
        <v>3</v>
      </c>
      <c r="AN14" s="203">
        <v>3</v>
      </c>
      <c r="AO14" s="204">
        <v>3</v>
      </c>
      <c r="AP14" s="202">
        <v>4</v>
      </c>
      <c r="AQ14" s="203">
        <v>7</v>
      </c>
      <c r="AR14" s="203">
        <v>7</v>
      </c>
      <c r="AS14" s="203">
        <v>8</v>
      </c>
      <c r="AT14" s="204">
        <v>8</v>
      </c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49</v>
      </c>
      <c r="BK14" s="202">
        <v>44</v>
      </c>
      <c r="BL14" s="439">
        <f t="shared" ca="1" si="3"/>
        <v>18</v>
      </c>
      <c r="BM14" s="365">
        <v>12</v>
      </c>
      <c r="BN14" s="439">
        <f t="shared" ca="1" si="4"/>
        <v>4</v>
      </c>
      <c r="BO14" s="159">
        <f t="shared" ca="1" si="5"/>
        <v>22</v>
      </c>
      <c r="BP14" s="206">
        <f t="shared" ca="1" si="8"/>
        <v>71</v>
      </c>
      <c r="BQ14" s="193">
        <f t="shared" ca="1" si="9"/>
        <v>66</v>
      </c>
      <c r="BR14" s="194">
        <f t="shared" ca="1" si="10"/>
        <v>71</v>
      </c>
      <c r="BS14" s="195">
        <f t="shared" ca="1" si="6"/>
        <v>137</v>
      </c>
      <c r="BT14" s="196">
        <f t="shared" ca="1" si="7"/>
        <v>69</v>
      </c>
      <c r="BU14" s="206">
        <f ca="1">IF(BT14="","",IF(BX14&lt;&gt;"","-",IF(BW14&lt;&gt;"",BW14,IF(COUNTIF(I14:BP14,"-1")&gt;0,"ร",VLOOKUP(BT14,หน้าหลัก!Q$5:U$13,4,TRUE)))))</f>
        <v>2.5</v>
      </c>
      <c r="BV14" s="207" t="str">
        <f ca="1">BU14&amp;ข้อมูลนักเรียน!G14</f>
        <v>2.5หญิง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>
        <v>3</v>
      </c>
      <c r="J15" s="123">
        <v>3</v>
      </c>
      <c r="K15" s="123">
        <v>3</v>
      </c>
      <c r="L15" s="123">
        <v>3</v>
      </c>
      <c r="M15" s="124">
        <v>4</v>
      </c>
      <c r="N15" s="122">
        <v>4</v>
      </c>
      <c r="O15" s="123">
        <v>7</v>
      </c>
      <c r="P15" s="123">
        <v>7</v>
      </c>
      <c r="Q15" s="123">
        <v>8</v>
      </c>
      <c r="R15" s="124">
        <v>8</v>
      </c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50</v>
      </c>
      <c r="AI15" s="202">
        <v>18</v>
      </c>
      <c r="AJ15" s="206">
        <f t="shared" ca="1" si="1"/>
        <v>68</v>
      </c>
      <c r="AK15" s="202">
        <v>3</v>
      </c>
      <c r="AL15" s="203">
        <v>3</v>
      </c>
      <c r="AM15" s="203">
        <v>3</v>
      </c>
      <c r="AN15" s="203">
        <v>3</v>
      </c>
      <c r="AO15" s="204">
        <v>3</v>
      </c>
      <c r="AP15" s="202">
        <v>4</v>
      </c>
      <c r="AQ15" s="203">
        <v>7</v>
      </c>
      <c r="AR15" s="203">
        <v>7</v>
      </c>
      <c r="AS15" s="203">
        <v>8</v>
      </c>
      <c r="AT15" s="204">
        <v>8</v>
      </c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49</v>
      </c>
      <c r="BK15" s="202">
        <v>45</v>
      </c>
      <c r="BL15" s="439">
        <f t="shared" ca="1" si="3"/>
        <v>18</v>
      </c>
      <c r="BM15" s="365">
        <v>13</v>
      </c>
      <c r="BN15" s="439">
        <f t="shared" ca="1" si="4"/>
        <v>4</v>
      </c>
      <c r="BO15" s="159">
        <f t="shared" ca="1" si="5"/>
        <v>22</v>
      </c>
      <c r="BP15" s="206">
        <f t="shared" ca="1" si="8"/>
        <v>71</v>
      </c>
      <c r="BQ15" s="193">
        <f t="shared" ca="1" si="9"/>
        <v>68</v>
      </c>
      <c r="BR15" s="194">
        <f t="shared" ca="1" si="10"/>
        <v>71</v>
      </c>
      <c r="BS15" s="195">
        <f t="shared" ca="1" si="6"/>
        <v>139</v>
      </c>
      <c r="BT15" s="196">
        <f t="shared" ca="1" si="7"/>
        <v>70</v>
      </c>
      <c r="BU15" s="206">
        <f ca="1">IF(BT15="","",IF(BX15&lt;&gt;"","-",IF(BW15&lt;&gt;"",BW15,IF(COUNTIF(I15:BP15,"-1")&gt;0,"ร",VLOOKUP(BT15,หน้าหลัก!Q$5:U$13,4,TRUE)))))</f>
        <v>3</v>
      </c>
      <c r="BV15" s="207" t="str">
        <f ca="1">BU15&amp;ข้อมูลนักเรียน!G15</f>
        <v>3หญิง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>
        <v>3</v>
      </c>
      <c r="J16" s="123">
        <v>3</v>
      </c>
      <c r="K16" s="123">
        <v>3</v>
      </c>
      <c r="L16" s="123">
        <v>3</v>
      </c>
      <c r="M16" s="124">
        <v>4</v>
      </c>
      <c r="N16" s="122">
        <v>4</v>
      </c>
      <c r="O16" s="123">
        <v>7</v>
      </c>
      <c r="P16" s="123">
        <v>7</v>
      </c>
      <c r="Q16" s="123">
        <v>8</v>
      </c>
      <c r="R16" s="124">
        <v>8</v>
      </c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50</v>
      </c>
      <c r="AI16" s="202">
        <v>16</v>
      </c>
      <c r="AJ16" s="206">
        <f t="shared" ca="1" si="1"/>
        <v>66</v>
      </c>
      <c r="AK16" s="202">
        <v>3</v>
      </c>
      <c r="AL16" s="203">
        <v>3</v>
      </c>
      <c r="AM16" s="203">
        <v>3</v>
      </c>
      <c r="AN16" s="203">
        <v>3</v>
      </c>
      <c r="AO16" s="204">
        <v>3</v>
      </c>
      <c r="AP16" s="202">
        <v>3</v>
      </c>
      <c r="AQ16" s="203">
        <v>7</v>
      </c>
      <c r="AR16" s="203">
        <v>7</v>
      </c>
      <c r="AS16" s="203">
        <v>7</v>
      </c>
      <c r="AT16" s="204">
        <v>7</v>
      </c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46</v>
      </c>
      <c r="BK16" s="202">
        <v>42</v>
      </c>
      <c r="BL16" s="439">
        <f t="shared" ca="1" si="3"/>
        <v>17</v>
      </c>
      <c r="BM16" s="365">
        <v>12</v>
      </c>
      <c r="BN16" s="439">
        <f t="shared" ca="1" si="4"/>
        <v>4</v>
      </c>
      <c r="BO16" s="159">
        <f t="shared" ca="1" si="5"/>
        <v>21</v>
      </c>
      <c r="BP16" s="206">
        <f t="shared" ca="1" si="8"/>
        <v>67</v>
      </c>
      <c r="BQ16" s="193">
        <f t="shared" ca="1" si="9"/>
        <v>66</v>
      </c>
      <c r="BR16" s="194">
        <f t="shared" ca="1" si="10"/>
        <v>67</v>
      </c>
      <c r="BS16" s="195">
        <f t="shared" ca="1" si="6"/>
        <v>133</v>
      </c>
      <c r="BT16" s="196">
        <f t="shared" ca="1" si="7"/>
        <v>67</v>
      </c>
      <c r="BU16" s="206">
        <f ca="1">IF(BT16="","",IF(BX16&lt;&gt;"","-",IF(BW16&lt;&gt;"",BW16,IF(COUNTIF(I16:BP16,"-1")&gt;0,"ร",VLOOKUP(BT16,หน้าหลัก!Q$5:U$13,4,TRUE)))))</f>
        <v>2.5</v>
      </c>
      <c r="BV16" s="207" t="str">
        <f ca="1">BU16&amp;ข้อมูลนักเรียน!G16</f>
        <v>2.5หญิง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>
        <v>4</v>
      </c>
      <c r="J17" s="123">
        <v>4</v>
      </c>
      <c r="K17" s="123">
        <v>4</v>
      </c>
      <c r="L17" s="123">
        <v>4</v>
      </c>
      <c r="M17" s="124">
        <v>4</v>
      </c>
      <c r="N17" s="122">
        <v>4</v>
      </c>
      <c r="O17" s="123">
        <v>7</v>
      </c>
      <c r="P17" s="123">
        <v>7</v>
      </c>
      <c r="Q17" s="123">
        <v>8</v>
      </c>
      <c r="R17" s="124">
        <v>8</v>
      </c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54</v>
      </c>
      <c r="AI17" s="202">
        <v>21</v>
      </c>
      <c r="AJ17" s="206">
        <f t="shared" ca="1" si="1"/>
        <v>75</v>
      </c>
      <c r="AK17" s="202">
        <v>4</v>
      </c>
      <c r="AL17" s="203">
        <v>4</v>
      </c>
      <c r="AM17" s="203">
        <v>4</v>
      </c>
      <c r="AN17" s="203">
        <v>4</v>
      </c>
      <c r="AO17" s="204">
        <v>4</v>
      </c>
      <c r="AP17" s="202">
        <v>4</v>
      </c>
      <c r="AQ17" s="203">
        <v>8</v>
      </c>
      <c r="AR17" s="203">
        <v>8</v>
      </c>
      <c r="AS17" s="203">
        <v>7</v>
      </c>
      <c r="AT17" s="204">
        <v>7</v>
      </c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54</v>
      </c>
      <c r="BK17" s="202">
        <v>48</v>
      </c>
      <c r="BL17" s="439">
        <f t="shared" ca="1" si="3"/>
        <v>19</v>
      </c>
      <c r="BM17" s="365">
        <v>12</v>
      </c>
      <c r="BN17" s="439">
        <f t="shared" ca="1" si="4"/>
        <v>4</v>
      </c>
      <c r="BO17" s="159">
        <f t="shared" ca="1" si="5"/>
        <v>23</v>
      </c>
      <c r="BP17" s="206">
        <f t="shared" ca="1" si="8"/>
        <v>77</v>
      </c>
      <c r="BQ17" s="193">
        <f t="shared" ca="1" si="9"/>
        <v>75</v>
      </c>
      <c r="BR17" s="194">
        <f t="shared" ca="1" si="10"/>
        <v>77</v>
      </c>
      <c r="BS17" s="195">
        <f t="shared" ca="1" si="6"/>
        <v>152</v>
      </c>
      <c r="BT17" s="196">
        <f t="shared" ca="1" si="7"/>
        <v>76</v>
      </c>
      <c r="BU17" s="206">
        <f ca="1">IF(BT17="","",IF(BX17&lt;&gt;"","-",IF(BW17&lt;&gt;"",BW17,IF(COUNTIF(I17:BP17,"-1")&gt;0,"ร",VLOOKUP(BT17,หน้าหลัก!Q$5:U$13,4,TRUE)))))</f>
        <v>3.5</v>
      </c>
      <c r="BV17" s="207" t="str">
        <f ca="1">BU17&amp;ข้อมูลนักเรียน!G17</f>
        <v>3.5หญิง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>
        <v>3</v>
      </c>
      <c r="J18" s="123">
        <v>3</v>
      </c>
      <c r="K18" s="123">
        <v>3</v>
      </c>
      <c r="L18" s="123">
        <v>3</v>
      </c>
      <c r="M18" s="124">
        <v>4</v>
      </c>
      <c r="N18" s="122">
        <v>4</v>
      </c>
      <c r="O18" s="123">
        <v>7</v>
      </c>
      <c r="P18" s="123">
        <v>7</v>
      </c>
      <c r="Q18" s="123">
        <v>8</v>
      </c>
      <c r="R18" s="124">
        <v>8</v>
      </c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50</v>
      </c>
      <c r="AI18" s="202">
        <v>16</v>
      </c>
      <c r="AJ18" s="206">
        <f t="shared" ca="1" si="1"/>
        <v>66</v>
      </c>
      <c r="AK18" s="202">
        <v>3</v>
      </c>
      <c r="AL18" s="203">
        <v>3</v>
      </c>
      <c r="AM18" s="203">
        <v>3</v>
      </c>
      <c r="AN18" s="203">
        <v>3</v>
      </c>
      <c r="AO18" s="204">
        <v>3</v>
      </c>
      <c r="AP18" s="202">
        <v>3</v>
      </c>
      <c r="AQ18" s="203">
        <v>7</v>
      </c>
      <c r="AR18" s="203">
        <v>7</v>
      </c>
      <c r="AS18" s="203">
        <v>7</v>
      </c>
      <c r="AT18" s="204">
        <v>7</v>
      </c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46</v>
      </c>
      <c r="BK18" s="202">
        <v>42</v>
      </c>
      <c r="BL18" s="439">
        <f t="shared" ca="1" si="3"/>
        <v>17</v>
      </c>
      <c r="BM18" s="365">
        <v>12</v>
      </c>
      <c r="BN18" s="439">
        <f t="shared" ca="1" si="4"/>
        <v>4</v>
      </c>
      <c r="BO18" s="159">
        <f t="shared" ca="1" si="5"/>
        <v>21</v>
      </c>
      <c r="BP18" s="206">
        <f t="shared" ca="1" si="8"/>
        <v>67</v>
      </c>
      <c r="BQ18" s="193">
        <f t="shared" ca="1" si="9"/>
        <v>66</v>
      </c>
      <c r="BR18" s="194">
        <f t="shared" ca="1" si="10"/>
        <v>67</v>
      </c>
      <c r="BS18" s="195">
        <f t="shared" ca="1" si="6"/>
        <v>133</v>
      </c>
      <c r="BT18" s="196">
        <f t="shared" ca="1" si="7"/>
        <v>67</v>
      </c>
      <c r="BU18" s="206">
        <f ca="1">IF(BT18="","",IF(BX18&lt;&gt;"","-",IF(BW18&lt;&gt;"",BW18,IF(COUNTIF(I18:BP18,"-1")&gt;0,"ร",VLOOKUP(BT18,หน้าหลัก!Q$5:U$13,4,TRUE)))))</f>
        <v>2.5</v>
      </c>
      <c r="BV18" s="207" t="str">
        <f ca="1">BU18&amp;ข้อมูลนักเรียน!G18</f>
        <v>2.5หญิง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sheetProtection password="CC3D" sheet="1" objects="1" scenarios="1"/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754" priority="81" operator="notEqual">
      <formula>""""""</formula>
    </cfRule>
  </conditionalFormatting>
  <conditionalFormatting sqref="I19:I52">
    <cfRule type="cellIs" dxfId="753" priority="80" operator="lessThan">
      <formula>$I$7/2</formula>
    </cfRule>
  </conditionalFormatting>
  <conditionalFormatting sqref="J19:J52">
    <cfRule type="cellIs" dxfId="752" priority="79" operator="lessThan">
      <formula>$J$7/2</formula>
    </cfRule>
  </conditionalFormatting>
  <conditionalFormatting sqref="K19:K52">
    <cfRule type="cellIs" dxfId="751" priority="78" operator="lessThan">
      <formula>$K$7/2</formula>
    </cfRule>
  </conditionalFormatting>
  <conditionalFormatting sqref="L19:L52">
    <cfRule type="cellIs" dxfId="750" priority="77" operator="lessThan">
      <formula>$L$7/2</formula>
    </cfRule>
  </conditionalFormatting>
  <conditionalFormatting sqref="M19:M52">
    <cfRule type="cellIs" dxfId="749" priority="76" operator="lessThan">
      <formula>$M$7/2</formula>
    </cfRule>
  </conditionalFormatting>
  <conditionalFormatting sqref="N19:N52">
    <cfRule type="cellIs" dxfId="748" priority="75" operator="lessThan">
      <formula>$N$7/2</formula>
    </cfRule>
  </conditionalFormatting>
  <conditionalFormatting sqref="O19:O52">
    <cfRule type="cellIs" dxfId="747" priority="74" operator="lessThan">
      <formula>$O$7/2</formula>
    </cfRule>
  </conditionalFormatting>
  <conditionalFormatting sqref="P19:P52">
    <cfRule type="cellIs" dxfId="746" priority="73" operator="lessThan">
      <formula>$P$7/2</formula>
    </cfRule>
  </conditionalFormatting>
  <conditionalFormatting sqref="Q19:Q52">
    <cfRule type="cellIs" dxfId="745" priority="72" operator="lessThan">
      <formula>$Q$7/2</formula>
    </cfRule>
  </conditionalFormatting>
  <conditionalFormatting sqref="R19:R52">
    <cfRule type="cellIs" dxfId="744" priority="71" operator="lessThan">
      <formula>$R$7/2</formula>
    </cfRule>
  </conditionalFormatting>
  <conditionalFormatting sqref="S8:S52">
    <cfRule type="cellIs" dxfId="743" priority="70" operator="lessThan">
      <formula>$S$7/2</formula>
    </cfRule>
  </conditionalFormatting>
  <conditionalFormatting sqref="T8:T52">
    <cfRule type="cellIs" dxfId="742" priority="69" operator="lessThan">
      <formula>$T$7/2</formula>
    </cfRule>
  </conditionalFormatting>
  <conditionalFormatting sqref="U8:U52">
    <cfRule type="cellIs" dxfId="741" priority="68" operator="lessThan">
      <formula>$U$7/2</formula>
    </cfRule>
  </conditionalFormatting>
  <conditionalFormatting sqref="V8:V52">
    <cfRule type="cellIs" dxfId="740" priority="67" operator="lessThan">
      <formula>$V$7/2</formula>
    </cfRule>
  </conditionalFormatting>
  <conditionalFormatting sqref="W8:W52">
    <cfRule type="cellIs" dxfId="739" priority="66" operator="lessThan">
      <formula>$W$7/2</formula>
    </cfRule>
  </conditionalFormatting>
  <conditionalFormatting sqref="X8:X52">
    <cfRule type="cellIs" dxfId="738" priority="65" operator="lessThan">
      <formula>$X$7/2</formula>
    </cfRule>
  </conditionalFormatting>
  <conditionalFormatting sqref="Y8:Y52">
    <cfRule type="cellIs" dxfId="737" priority="64" operator="lessThan">
      <formula>$Y$7/2</formula>
    </cfRule>
  </conditionalFormatting>
  <conditionalFormatting sqref="Z8:Z52">
    <cfRule type="cellIs" dxfId="736" priority="63" operator="lessThan">
      <formula>$Z$7/2</formula>
    </cfRule>
  </conditionalFormatting>
  <conditionalFormatting sqref="AA8:AA52">
    <cfRule type="cellIs" dxfId="735" priority="62" operator="lessThan">
      <formula>$AA$7/2</formula>
    </cfRule>
  </conditionalFormatting>
  <conditionalFormatting sqref="AB8:AB52">
    <cfRule type="cellIs" dxfId="734" priority="61" operator="lessThan">
      <formula>$AB$7/2</formula>
    </cfRule>
  </conditionalFormatting>
  <conditionalFormatting sqref="AC8:AC52">
    <cfRule type="cellIs" dxfId="733" priority="60" operator="lessThan">
      <formula>$AC$7/2</formula>
    </cfRule>
  </conditionalFormatting>
  <conditionalFormatting sqref="AD8:AD52">
    <cfRule type="cellIs" dxfId="732" priority="59" operator="lessThan">
      <formula>$AD$7/2</formula>
    </cfRule>
  </conditionalFormatting>
  <conditionalFormatting sqref="AE8:AE52">
    <cfRule type="cellIs" dxfId="731" priority="58" operator="lessThan">
      <formula>$AE$7/2</formula>
    </cfRule>
  </conditionalFormatting>
  <conditionalFormatting sqref="AF8:AF52">
    <cfRule type="cellIs" dxfId="730" priority="57" operator="lessThan">
      <formula>$AF$7/2</formula>
    </cfRule>
  </conditionalFormatting>
  <conditionalFormatting sqref="AG8:AG52">
    <cfRule type="cellIs" dxfId="729" priority="56" operator="lessThan">
      <formula>$AG$7/2</formula>
    </cfRule>
  </conditionalFormatting>
  <conditionalFormatting sqref="AH8:AH52">
    <cfRule type="cellIs" dxfId="728" priority="55" operator="lessThan">
      <formula>$AH$7/2</formula>
    </cfRule>
  </conditionalFormatting>
  <conditionalFormatting sqref="AI8:AI52">
    <cfRule type="cellIs" dxfId="727" priority="54" operator="lessThan">
      <formula>$AI$7/2</formula>
    </cfRule>
  </conditionalFormatting>
  <conditionalFormatting sqref="AJ8:AJ52">
    <cfRule type="cellIs" dxfId="726" priority="53" operator="lessThan">
      <formula>$AJ$7/2</formula>
    </cfRule>
  </conditionalFormatting>
  <conditionalFormatting sqref="AK19:AK52">
    <cfRule type="cellIs" dxfId="725" priority="52" operator="lessThan">
      <formula>$AK$7/2</formula>
    </cfRule>
  </conditionalFormatting>
  <conditionalFormatting sqref="AL19:AL52">
    <cfRule type="cellIs" dxfId="724" priority="51" operator="lessThan">
      <formula>$AL$7/2</formula>
    </cfRule>
  </conditionalFormatting>
  <conditionalFormatting sqref="AM19:AM52">
    <cfRule type="cellIs" dxfId="723" priority="50" operator="lessThan">
      <formula>$AM$7/2</formula>
    </cfRule>
  </conditionalFormatting>
  <conditionalFormatting sqref="AN19:AN52">
    <cfRule type="cellIs" dxfId="722" priority="49" operator="lessThan">
      <formula>$AN$7/2</formula>
    </cfRule>
  </conditionalFormatting>
  <conditionalFormatting sqref="AO19:AO52">
    <cfRule type="cellIs" dxfId="721" priority="48" operator="lessThan">
      <formula>$AO$7/2</formula>
    </cfRule>
  </conditionalFormatting>
  <conditionalFormatting sqref="AP19:AP52">
    <cfRule type="cellIs" dxfId="720" priority="47" operator="lessThan">
      <formula>$AP$7/2</formula>
    </cfRule>
  </conditionalFormatting>
  <conditionalFormatting sqref="AQ19:AQ52">
    <cfRule type="cellIs" dxfId="719" priority="46" operator="lessThan">
      <formula>$AQ$7/2</formula>
    </cfRule>
  </conditionalFormatting>
  <conditionalFormatting sqref="AR19:AR52">
    <cfRule type="cellIs" dxfId="718" priority="45" operator="lessThan">
      <formula>$AR$7/2</formula>
    </cfRule>
  </conditionalFormatting>
  <conditionalFormatting sqref="AS19:AS52">
    <cfRule type="cellIs" dxfId="717" priority="44" operator="lessThan">
      <formula>$AS$7/2</formula>
    </cfRule>
  </conditionalFormatting>
  <conditionalFormatting sqref="AT19:AT52">
    <cfRule type="cellIs" dxfId="716" priority="43" operator="lessThan">
      <formula>$AT$7/2</formula>
    </cfRule>
  </conditionalFormatting>
  <conditionalFormatting sqref="AU8:AU52">
    <cfRule type="cellIs" dxfId="715" priority="42" operator="lessThan">
      <formula>$AU$7/2</formula>
    </cfRule>
  </conditionalFormatting>
  <conditionalFormatting sqref="AV8:AV52">
    <cfRule type="cellIs" dxfId="714" priority="41" operator="lessThan">
      <formula>$AV$7/2</formula>
    </cfRule>
  </conditionalFormatting>
  <conditionalFormatting sqref="AW8:AW52">
    <cfRule type="cellIs" dxfId="713" priority="40" operator="lessThan">
      <formula>$AW$7/2</formula>
    </cfRule>
  </conditionalFormatting>
  <conditionalFormatting sqref="AX8:AX52">
    <cfRule type="cellIs" dxfId="712" priority="39" operator="lessThan">
      <formula>$AX$7/2</formula>
    </cfRule>
  </conditionalFormatting>
  <conditionalFormatting sqref="AY8:AY52">
    <cfRule type="cellIs" dxfId="711" priority="38" operator="lessThan">
      <formula>$AY$7/2</formula>
    </cfRule>
  </conditionalFormatting>
  <conditionalFormatting sqref="AZ8:AZ52">
    <cfRule type="cellIs" dxfId="710" priority="37" operator="lessThan">
      <formula>$AZ$7/2</formula>
    </cfRule>
  </conditionalFormatting>
  <conditionalFormatting sqref="BA8:BA52">
    <cfRule type="cellIs" dxfId="709" priority="36" operator="lessThan">
      <formula>$BA$7/2</formula>
    </cfRule>
  </conditionalFormatting>
  <conditionalFormatting sqref="BB8:BB52">
    <cfRule type="cellIs" dxfId="708" priority="35" operator="lessThan">
      <formula>$BB$7/2</formula>
    </cfRule>
  </conditionalFormatting>
  <conditionalFormatting sqref="BC8:BC52">
    <cfRule type="cellIs" dxfId="707" priority="34" operator="lessThan">
      <formula>$BC$7/2</formula>
    </cfRule>
  </conditionalFormatting>
  <conditionalFormatting sqref="BD8:BD52">
    <cfRule type="cellIs" dxfId="706" priority="33" operator="lessThan">
      <formula>$BD$7/2</formula>
    </cfRule>
  </conditionalFormatting>
  <conditionalFormatting sqref="BE8:BE52">
    <cfRule type="cellIs" dxfId="705" priority="32" operator="lessThan">
      <formula>$BE$7/2</formula>
    </cfRule>
  </conditionalFormatting>
  <conditionalFormatting sqref="BF8:BF52">
    <cfRule type="cellIs" dxfId="704" priority="31" operator="lessThan">
      <formula>$BF$7/2</formula>
    </cfRule>
  </conditionalFormatting>
  <conditionalFormatting sqref="BG8:BG52">
    <cfRule type="cellIs" dxfId="703" priority="30" operator="lessThan">
      <formula>$BG$7/2</formula>
    </cfRule>
  </conditionalFormatting>
  <conditionalFormatting sqref="BH8:BH52">
    <cfRule type="cellIs" dxfId="702" priority="29" operator="lessThan">
      <formula>$BH$7/2</formula>
    </cfRule>
  </conditionalFormatting>
  <conditionalFormatting sqref="BI8:BI52">
    <cfRule type="cellIs" dxfId="701" priority="28" operator="lessThan">
      <formula>$BI$7/2</formula>
    </cfRule>
  </conditionalFormatting>
  <conditionalFormatting sqref="BJ8:BJ52">
    <cfRule type="cellIs" dxfId="700" priority="27" operator="lessThan">
      <formula>$BJ$7/2</formula>
    </cfRule>
  </conditionalFormatting>
  <conditionalFormatting sqref="BK8:BK52">
    <cfRule type="cellIs" dxfId="699" priority="26" operator="lessThan">
      <formula>$BK$7/2</formula>
    </cfRule>
  </conditionalFormatting>
  <conditionalFormatting sqref="BL8:BL52">
    <cfRule type="cellIs" dxfId="698" priority="25" operator="lessThan">
      <formula>$BL$7/2</formula>
    </cfRule>
  </conditionalFormatting>
  <conditionalFormatting sqref="BM8:BM52">
    <cfRule type="cellIs" dxfId="697" priority="24" operator="lessThan">
      <formula>$BM$7/2</formula>
    </cfRule>
  </conditionalFormatting>
  <conditionalFormatting sqref="BN8:BN52">
    <cfRule type="cellIs" dxfId="696" priority="23" operator="lessThan">
      <formula>$BN$7/2</formula>
    </cfRule>
  </conditionalFormatting>
  <conditionalFormatting sqref="BO8:BO52">
    <cfRule type="cellIs" dxfId="695" priority="22" operator="lessThan">
      <formula>$BO$7/2</formula>
    </cfRule>
  </conditionalFormatting>
  <conditionalFormatting sqref="BP8:BP52">
    <cfRule type="cellIs" dxfId="694" priority="21" operator="lessThan">
      <formula>$BP$7/2</formula>
    </cfRule>
  </conditionalFormatting>
  <conditionalFormatting sqref="I8:I18">
    <cfRule type="cellIs" dxfId="693" priority="20" operator="lessThan">
      <formula>$I$7/2</formula>
    </cfRule>
  </conditionalFormatting>
  <conditionalFormatting sqref="J8:J18">
    <cfRule type="cellIs" dxfId="692" priority="19" operator="lessThan">
      <formula>$J$7/2</formula>
    </cfRule>
  </conditionalFormatting>
  <conditionalFormatting sqref="K8:K18">
    <cfRule type="cellIs" dxfId="691" priority="18" operator="lessThan">
      <formula>$K$7/2</formula>
    </cfRule>
  </conditionalFormatting>
  <conditionalFormatting sqref="L8:L18">
    <cfRule type="cellIs" dxfId="690" priority="17" operator="lessThan">
      <formula>$L$7/2</formula>
    </cfRule>
  </conditionalFormatting>
  <conditionalFormatting sqref="M8:M18">
    <cfRule type="cellIs" dxfId="689" priority="16" operator="lessThan">
      <formula>$M$7/2</formula>
    </cfRule>
  </conditionalFormatting>
  <conditionalFormatting sqref="N8:N18">
    <cfRule type="cellIs" dxfId="688" priority="15" operator="lessThan">
      <formula>$N$7/2</formula>
    </cfRule>
  </conditionalFormatting>
  <conditionalFormatting sqref="O8:O18">
    <cfRule type="cellIs" dxfId="687" priority="14" operator="lessThan">
      <formula>$O$7/2</formula>
    </cfRule>
  </conditionalFormatting>
  <conditionalFormatting sqref="P8:P18">
    <cfRule type="cellIs" dxfId="686" priority="13" operator="lessThan">
      <formula>$P$7/2</formula>
    </cfRule>
  </conditionalFormatting>
  <conditionalFormatting sqref="Q8:Q18">
    <cfRule type="cellIs" dxfId="685" priority="12" operator="lessThan">
      <formula>$Q$7/2</formula>
    </cfRule>
  </conditionalFormatting>
  <conditionalFormatting sqref="R8:R18">
    <cfRule type="cellIs" dxfId="684" priority="11" operator="lessThan">
      <formula>$R$7/2</formula>
    </cfRule>
  </conditionalFormatting>
  <conditionalFormatting sqref="AK8:AK18">
    <cfRule type="cellIs" dxfId="683" priority="10" operator="lessThan">
      <formula>$AK$7/2</formula>
    </cfRule>
  </conditionalFormatting>
  <conditionalFormatting sqref="AL8:AL18">
    <cfRule type="cellIs" dxfId="682" priority="9" operator="lessThan">
      <formula>$AL$7/2</formula>
    </cfRule>
  </conditionalFormatting>
  <conditionalFormatting sqref="AM8:AM18">
    <cfRule type="cellIs" dxfId="681" priority="8" operator="lessThan">
      <formula>$AM$7/2</formula>
    </cfRule>
  </conditionalFormatting>
  <conditionalFormatting sqref="AN8:AN18">
    <cfRule type="cellIs" dxfId="680" priority="7" operator="lessThan">
      <formula>$AN$7/2</formula>
    </cfRule>
  </conditionalFormatting>
  <conditionalFormatting sqref="AO8:AO18">
    <cfRule type="cellIs" dxfId="679" priority="6" operator="lessThan">
      <formula>$AO$7/2</formula>
    </cfRule>
  </conditionalFormatting>
  <conditionalFormatting sqref="AP8:AP18">
    <cfRule type="cellIs" dxfId="678" priority="5" operator="lessThan">
      <formula>$AP$7/2</formula>
    </cfRule>
  </conditionalFormatting>
  <conditionalFormatting sqref="AQ8:AQ18">
    <cfRule type="cellIs" dxfId="677" priority="4" operator="lessThan">
      <formula>$AQ$7/2</formula>
    </cfRule>
  </conditionalFormatting>
  <conditionalFormatting sqref="AR8:AR18">
    <cfRule type="cellIs" dxfId="676" priority="3" operator="lessThan">
      <formula>$AR$7/2</formula>
    </cfRule>
  </conditionalFormatting>
  <conditionalFormatting sqref="AS8:AS18">
    <cfRule type="cellIs" dxfId="675" priority="2" operator="lessThan">
      <formula>$AS$7/2</formula>
    </cfRule>
  </conditionalFormatting>
  <conditionalFormatting sqref="AT8:AT18">
    <cfRule type="cellIs" dxfId="674" priority="1" operator="lessThan">
      <formula>$AT$7/2</formula>
    </cfRule>
  </conditionalFormatting>
  <dataValidations count="65"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whole" allowBlank="1" showInputMessage="1" showErrorMessage="1" sqref="I7:AG7">
      <formula1>1</formula1>
      <formula2>50</formula2>
    </dataValidation>
    <dataValidation type="list" allowBlank="1" showInputMessage="1" showErrorMessage="1" promptTitle="เช็คเวลาเรียน" sqref="I53:BX1048576">
      <formula1>เช็ค</formula1>
    </dataValidation>
    <dataValidation type="list" allowBlank="1" showInputMessage="1" sqref="BW8:BW52">
      <formula1>regrade</formula1>
    </dataValidation>
    <dataValidation allowBlank="1" showInputMessage="1" showErrorMessage="1" promptTitle="เดือน" sqref="BX3"/>
    <dataValidation allowBlank="1" showInputMessage="1" showErrorMessage="1" promptTitle="เช็คเวลาเรียน" sqref="BX8:BX52 BL7:BP7 BJ7 AH7:AJ7"/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CE63"/>
  <sheetViews>
    <sheetView workbookViewId="0">
      <pane xSplit="6" ySplit="7" topLeftCell="I8" activePane="bottomRight" state="frozen"/>
      <selection activeCell="E3" sqref="E3:F3"/>
      <selection pane="topRight" activeCell="E3" sqref="E3:F3"/>
      <selection pane="bottomLeft" activeCell="E3" sqref="E3:F3"/>
      <selection pane="bottomRight" activeCell="BP19" sqref="BP19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IF(INDIRECT("หน้าหลัก!D26")="","",INDIRECT("หน้าหลัก!D26"))</f>
        <v>ส15102</v>
      </c>
      <c r="E3" s="750" t="str">
        <f ca="1">IF(INDIRECT("หน้าหลัก!H26")="","",INDIRECT("หน้าหลัก!H26")&amp;" ชั่วโมง/ปี")</f>
        <v>40 ชั่วโมง/ปี</v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IF(INDIRECT("หน้าหลัก!E26")="","",INDIRECT("หน้าหลัก!E26"))</f>
        <v>ประวัติศาสตร์</v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>
        <v>1</v>
      </c>
      <c r="J5" s="736">
        <v>2</v>
      </c>
      <c r="K5" s="736">
        <v>3</v>
      </c>
      <c r="L5" s="736">
        <v>4</v>
      </c>
      <c r="M5" s="736">
        <v>5</v>
      </c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>
        <v>6</v>
      </c>
      <c r="AL5" s="742">
        <v>7</v>
      </c>
      <c r="AM5" s="742">
        <v>8</v>
      </c>
      <c r="AN5" s="742">
        <v>9</v>
      </c>
      <c r="AO5" s="742"/>
      <c r="AP5" s="742"/>
      <c r="AQ5" s="742"/>
      <c r="AR5" s="742"/>
      <c r="AS5" s="742"/>
      <c r="AT5" s="742"/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100-INDIRECT("หน้าหลัก!L26") &amp; "%"</f>
        <v>80%</v>
      </c>
      <c r="BL6" s="391" t="s">
        <v>317</v>
      </c>
      <c r="BM6" s="430" t="str">
        <f ca="1">INDIRECT("หน้าหลัก!L26") &amp; "%"</f>
        <v>20%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507">
        <v>15</v>
      </c>
      <c r="J7" s="507">
        <v>15</v>
      </c>
      <c r="K7" s="507">
        <v>15</v>
      </c>
      <c r="L7" s="507">
        <v>15</v>
      </c>
      <c r="M7" s="507">
        <v>10</v>
      </c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70</v>
      </c>
      <c r="AI7" s="435">
        <v>30</v>
      </c>
      <c r="AJ7" s="432">
        <f>AH7+AI7</f>
        <v>100</v>
      </c>
      <c r="AK7" s="507">
        <v>20</v>
      </c>
      <c r="AL7" s="507">
        <v>15</v>
      </c>
      <c r="AM7" s="507">
        <v>15</v>
      </c>
      <c r="AN7" s="507">
        <v>20</v>
      </c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70</v>
      </c>
      <c r="BK7" s="436">
        <v>60</v>
      </c>
      <c r="BL7" s="434">
        <f ca="1">BO7*BK6</f>
        <v>24</v>
      </c>
      <c r="BM7" s="437">
        <v>40</v>
      </c>
      <c r="BN7" s="434">
        <f ca="1">BO7*BM6</f>
        <v>6</v>
      </c>
      <c r="BO7" s="436">
        <v>30</v>
      </c>
      <c r="BP7" s="433">
        <f>SUM(BJ7,BO7)</f>
        <v>100</v>
      </c>
      <c r="BQ7" s="421">
        <f>AJ7</f>
        <v>100</v>
      </c>
      <c r="BR7" s="421">
        <f>BP7</f>
        <v>100</v>
      </c>
      <c r="BS7" s="421">
        <f>BQ7+BR7</f>
        <v>200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>
        <v>12</v>
      </c>
      <c r="J8" s="155">
        <v>12</v>
      </c>
      <c r="K8" s="155">
        <v>11</v>
      </c>
      <c r="L8" s="155">
        <v>11</v>
      </c>
      <c r="M8" s="156">
        <v>8</v>
      </c>
      <c r="N8" s="188"/>
      <c r="O8" s="155"/>
      <c r="P8" s="155"/>
      <c r="Q8" s="155"/>
      <c r="R8" s="156"/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54</v>
      </c>
      <c r="AI8" s="189">
        <v>14</v>
      </c>
      <c r="AJ8" s="158">
        <f t="shared" ref="AJ8:AJ52" ca="1" si="1">IF(C8="","",SUMIF(AH8:AI8,"&lt;&gt;-1"))</f>
        <v>68</v>
      </c>
      <c r="AK8" s="189">
        <v>13</v>
      </c>
      <c r="AL8" s="190">
        <v>10</v>
      </c>
      <c r="AM8" s="190">
        <v>12</v>
      </c>
      <c r="AN8" s="190">
        <v>13</v>
      </c>
      <c r="AO8" s="191"/>
      <c r="AP8" s="189"/>
      <c r="AQ8" s="190"/>
      <c r="AR8" s="190"/>
      <c r="AS8" s="190"/>
      <c r="AT8" s="191"/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48</v>
      </c>
      <c r="BK8" s="189">
        <v>36</v>
      </c>
      <c r="BL8" s="438">
        <f t="shared" ref="BL8:BL52" ca="1" si="3">IF(C8="","",ROUND(BK8*BL$7/BK$7,0))</f>
        <v>14</v>
      </c>
      <c r="BM8" s="364">
        <v>23</v>
      </c>
      <c r="BN8" s="438">
        <f t="shared" ref="BN8:BN52" ca="1" si="4">IF(C8="","",ROUND(BM8*BN$7/BM$7,0))</f>
        <v>3</v>
      </c>
      <c r="BO8" s="159">
        <f t="shared" ref="BO8:BO52" ca="1" si="5">IF(C8="","",BL8+BN8)</f>
        <v>17</v>
      </c>
      <c r="BP8" s="158">
        <f ca="1">IF(C8="","",SUM(BJ8,BO8))</f>
        <v>65</v>
      </c>
      <c r="BQ8" s="193">
        <f ca="1">AJ8</f>
        <v>68</v>
      </c>
      <c r="BR8" s="194">
        <f ca="1">BP8</f>
        <v>65</v>
      </c>
      <c r="BS8" s="195">
        <f t="shared" ref="BS8:BS52" ca="1" si="6">IF(C8="","",BQ8+BR8)</f>
        <v>133</v>
      </c>
      <c r="BT8" s="196">
        <f t="shared" ref="BT8:BT52" ca="1" si="7">IF(C8="","",ROUND(BS8/BS$7*BT$7,0))</f>
        <v>67</v>
      </c>
      <c r="BU8" s="158">
        <f ca="1">IF(BT8="","",IF(BX8&lt;&gt;"","-",IF(BW8&lt;&gt;"",BW8,IF(COUNTIF(I8:BP8,"-1")&gt;0,"ร",VLOOKUP(BT8,หน้าหลัก!Q$5:U$13,4,TRUE)))))</f>
        <v>2.5</v>
      </c>
      <c r="BV8" s="197" t="str">
        <f ca="1">BU8&amp;ข้อมูลนักเรียน!G8</f>
        <v>2.5ชาย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>
        <v>11</v>
      </c>
      <c r="J9" s="123">
        <v>12</v>
      </c>
      <c r="K9" s="123">
        <v>12</v>
      </c>
      <c r="L9" s="123">
        <v>12</v>
      </c>
      <c r="M9" s="124">
        <v>8</v>
      </c>
      <c r="N9" s="122"/>
      <c r="O9" s="123"/>
      <c r="P9" s="123"/>
      <c r="Q9" s="123"/>
      <c r="R9" s="124"/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55</v>
      </c>
      <c r="AI9" s="202">
        <v>18</v>
      </c>
      <c r="AJ9" s="206">
        <f t="shared" ca="1" si="1"/>
        <v>73</v>
      </c>
      <c r="AK9" s="202">
        <v>14</v>
      </c>
      <c r="AL9" s="203">
        <v>12</v>
      </c>
      <c r="AM9" s="203">
        <v>10</v>
      </c>
      <c r="AN9" s="203">
        <v>14</v>
      </c>
      <c r="AO9" s="204"/>
      <c r="AP9" s="202"/>
      <c r="AQ9" s="203"/>
      <c r="AR9" s="203"/>
      <c r="AS9" s="203"/>
      <c r="AT9" s="204"/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50</v>
      </c>
      <c r="BK9" s="202">
        <v>42</v>
      </c>
      <c r="BL9" s="439">
        <f t="shared" ca="1" si="3"/>
        <v>17</v>
      </c>
      <c r="BM9" s="365">
        <v>26</v>
      </c>
      <c r="BN9" s="439">
        <f t="shared" ca="1" si="4"/>
        <v>4</v>
      </c>
      <c r="BO9" s="159">
        <f t="shared" ca="1" si="5"/>
        <v>21</v>
      </c>
      <c r="BP9" s="206">
        <f t="shared" ref="BP9:BP52" ca="1" si="8">IF(C9="","",SUM(BJ9,BO9))</f>
        <v>71</v>
      </c>
      <c r="BQ9" s="193">
        <f t="shared" ref="BQ9:BQ52" ca="1" si="9">AJ9</f>
        <v>73</v>
      </c>
      <c r="BR9" s="194">
        <f t="shared" ref="BR9:BR52" ca="1" si="10">BP9</f>
        <v>71</v>
      </c>
      <c r="BS9" s="195">
        <f t="shared" ca="1" si="6"/>
        <v>144</v>
      </c>
      <c r="BT9" s="196">
        <f t="shared" ca="1" si="7"/>
        <v>72</v>
      </c>
      <c r="BU9" s="206">
        <f ca="1">IF(BT9="","",IF(BX9&lt;&gt;"","-",IF(BW9&lt;&gt;"",BW9,IF(COUNTIF(I9:BP9,"-1")&gt;0,"ร",VLOOKUP(BT9,หน้าหลัก!Q$5:U$13,4,TRUE)))))</f>
        <v>3</v>
      </c>
      <c r="BV9" s="207" t="str">
        <f ca="1">BU9&amp;ข้อมูลนักเรียน!G9</f>
        <v>3ชาย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>
        <v>12</v>
      </c>
      <c r="J10" s="123">
        <v>12</v>
      </c>
      <c r="K10" s="123">
        <v>12</v>
      </c>
      <c r="L10" s="123">
        <v>12</v>
      </c>
      <c r="M10" s="124">
        <v>8</v>
      </c>
      <c r="N10" s="122"/>
      <c r="O10" s="123"/>
      <c r="P10" s="123"/>
      <c r="Q10" s="123"/>
      <c r="R10" s="124"/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56</v>
      </c>
      <c r="AI10" s="202">
        <v>19</v>
      </c>
      <c r="AJ10" s="206">
        <f t="shared" ca="1" si="1"/>
        <v>75</v>
      </c>
      <c r="AK10" s="202">
        <v>14</v>
      </c>
      <c r="AL10" s="203">
        <v>12</v>
      </c>
      <c r="AM10" s="203">
        <v>10</v>
      </c>
      <c r="AN10" s="203">
        <v>14</v>
      </c>
      <c r="AO10" s="204"/>
      <c r="AP10" s="202"/>
      <c r="AQ10" s="203"/>
      <c r="AR10" s="203"/>
      <c r="AS10" s="203"/>
      <c r="AT10" s="204"/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50</v>
      </c>
      <c r="BK10" s="202">
        <v>41</v>
      </c>
      <c r="BL10" s="439">
        <f t="shared" ca="1" si="3"/>
        <v>16</v>
      </c>
      <c r="BM10" s="365">
        <v>25</v>
      </c>
      <c r="BN10" s="439">
        <f t="shared" ca="1" si="4"/>
        <v>4</v>
      </c>
      <c r="BO10" s="159">
        <f t="shared" ca="1" si="5"/>
        <v>20</v>
      </c>
      <c r="BP10" s="206">
        <f t="shared" ca="1" si="8"/>
        <v>70</v>
      </c>
      <c r="BQ10" s="193">
        <f t="shared" ca="1" si="9"/>
        <v>75</v>
      </c>
      <c r="BR10" s="194">
        <f t="shared" ca="1" si="10"/>
        <v>70</v>
      </c>
      <c r="BS10" s="195">
        <f t="shared" ca="1" si="6"/>
        <v>145</v>
      </c>
      <c r="BT10" s="196">
        <f t="shared" ca="1" si="7"/>
        <v>73</v>
      </c>
      <c r="BU10" s="206">
        <f ca="1">IF(BT10="","",IF(BX10&lt;&gt;"","-",IF(BW10&lt;&gt;"",BW10,IF(COUNTIF(I10:BP10,"-1")&gt;0,"ร",VLOOKUP(BT10,หน้าหลัก!Q$5:U$13,4,TRUE)))))</f>
        <v>3</v>
      </c>
      <c r="BV10" s="207" t="str">
        <f ca="1">BU10&amp;ข้อมูลนักเรียน!G10</f>
        <v>3ชาย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>
        <v>10</v>
      </c>
      <c r="J11" s="123">
        <v>10</v>
      </c>
      <c r="K11" s="123">
        <v>10</v>
      </c>
      <c r="L11" s="123">
        <v>12</v>
      </c>
      <c r="M11" s="124">
        <v>8</v>
      </c>
      <c r="N11" s="122"/>
      <c r="O11" s="123"/>
      <c r="P11" s="123"/>
      <c r="Q11" s="123"/>
      <c r="R11" s="124"/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50</v>
      </c>
      <c r="AI11" s="202">
        <v>14</v>
      </c>
      <c r="AJ11" s="206">
        <f t="shared" ca="1" si="1"/>
        <v>64</v>
      </c>
      <c r="AK11" s="202">
        <v>12</v>
      </c>
      <c r="AL11" s="203">
        <v>12</v>
      </c>
      <c r="AM11" s="203">
        <v>10</v>
      </c>
      <c r="AN11" s="203">
        <v>12</v>
      </c>
      <c r="AO11" s="204"/>
      <c r="AP11" s="202"/>
      <c r="AQ11" s="203"/>
      <c r="AR11" s="203"/>
      <c r="AS11" s="203"/>
      <c r="AT11" s="204"/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46</v>
      </c>
      <c r="BK11" s="202">
        <v>38</v>
      </c>
      <c r="BL11" s="439">
        <f t="shared" ca="1" si="3"/>
        <v>15</v>
      </c>
      <c r="BM11" s="365">
        <v>24</v>
      </c>
      <c r="BN11" s="439">
        <f t="shared" ca="1" si="4"/>
        <v>4</v>
      </c>
      <c r="BO11" s="159">
        <f t="shared" ca="1" si="5"/>
        <v>19</v>
      </c>
      <c r="BP11" s="206">
        <f t="shared" ca="1" si="8"/>
        <v>65</v>
      </c>
      <c r="BQ11" s="193">
        <f t="shared" ca="1" si="9"/>
        <v>64</v>
      </c>
      <c r="BR11" s="194">
        <f t="shared" ca="1" si="10"/>
        <v>65</v>
      </c>
      <c r="BS11" s="195">
        <f t="shared" ca="1" si="6"/>
        <v>129</v>
      </c>
      <c r="BT11" s="196">
        <f t="shared" ca="1" si="7"/>
        <v>65</v>
      </c>
      <c r="BU11" s="206">
        <f ca="1">IF(BT11="","",IF(BX11&lt;&gt;"","-",IF(BW11&lt;&gt;"",BW11,IF(COUNTIF(I11:BP11,"-1")&gt;0,"ร",VLOOKUP(BT11,หน้าหลัก!Q$5:U$13,4,TRUE)))))</f>
        <v>2.5</v>
      </c>
      <c r="BV11" s="207" t="str">
        <f ca="1">BU11&amp;ข้อมูลนักเรียน!G11</f>
        <v>2.5ชาย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>
        <v>12</v>
      </c>
      <c r="J12" s="123">
        <v>12</v>
      </c>
      <c r="K12" s="123">
        <v>13</v>
      </c>
      <c r="L12" s="123">
        <v>12</v>
      </c>
      <c r="M12" s="124">
        <v>8</v>
      </c>
      <c r="N12" s="122"/>
      <c r="O12" s="123"/>
      <c r="P12" s="123"/>
      <c r="Q12" s="123"/>
      <c r="R12" s="124"/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57</v>
      </c>
      <c r="AI12" s="202">
        <v>21</v>
      </c>
      <c r="AJ12" s="206">
        <f t="shared" ca="1" si="1"/>
        <v>78</v>
      </c>
      <c r="AK12" s="202">
        <v>15</v>
      </c>
      <c r="AL12" s="203">
        <v>12</v>
      </c>
      <c r="AM12" s="203">
        <v>11</v>
      </c>
      <c r="AN12" s="203">
        <v>15</v>
      </c>
      <c r="AO12" s="204"/>
      <c r="AP12" s="202"/>
      <c r="AQ12" s="203"/>
      <c r="AR12" s="203"/>
      <c r="AS12" s="203"/>
      <c r="AT12" s="204"/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53</v>
      </c>
      <c r="BK12" s="202">
        <v>45</v>
      </c>
      <c r="BL12" s="439">
        <f t="shared" ca="1" si="3"/>
        <v>18</v>
      </c>
      <c r="BM12" s="365">
        <v>30</v>
      </c>
      <c r="BN12" s="439">
        <f t="shared" ca="1" si="4"/>
        <v>5</v>
      </c>
      <c r="BO12" s="159">
        <f t="shared" ca="1" si="5"/>
        <v>23</v>
      </c>
      <c r="BP12" s="206">
        <f t="shared" ca="1" si="8"/>
        <v>76</v>
      </c>
      <c r="BQ12" s="193">
        <f t="shared" ca="1" si="9"/>
        <v>78</v>
      </c>
      <c r="BR12" s="194">
        <f t="shared" ca="1" si="10"/>
        <v>76</v>
      </c>
      <c r="BS12" s="195">
        <f t="shared" ca="1" si="6"/>
        <v>154</v>
      </c>
      <c r="BT12" s="196">
        <f t="shared" ca="1" si="7"/>
        <v>77</v>
      </c>
      <c r="BU12" s="206">
        <f ca="1">IF(BT12="","",IF(BX12&lt;&gt;"","-",IF(BW12&lt;&gt;"",BW12,IF(COUNTIF(I12:BP12,"-1")&gt;0,"ร",VLOOKUP(BT12,หน้าหลัก!Q$5:U$13,4,TRUE)))))</f>
        <v>3.5</v>
      </c>
      <c r="BV12" s="207" t="str">
        <f ca="1">BU12&amp;ข้อมูลนักเรียน!G12</f>
        <v>3.5หญิง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>
        <v>12</v>
      </c>
      <c r="J13" s="123">
        <v>12</v>
      </c>
      <c r="K13" s="123">
        <v>12</v>
      </c>
      <c r="L13" s="123">
        <v>12</v>
      </c>
      <c r="M13" s="124">
        <v>8</v>
      </c>
      <c r="N13" s="122"/>
      <c r="O13" s="123"/>
      <c r="P13" s="123"/>
      <c r="Q13" s="123"/>
      <c r="R13" s="124"/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56</v>
      </c>
      <c r="AI13" s="202">
        <v>20</v>
      </c>
      <c r="AJ13" s="206">
        <f t="shared" ca="1" si="1"/>
        <v>76</v>
      </c>
      <c r="AK13" s="202">
        <v>15</v>
      </c>
      <c r="AL13" s="203">
        <v>12</v>
      </c>
      <c r="AM13" s="203">
        <v>10</v>
      </c>
      <c r="AN13" s="203">
        <v>15</v>
      </c>
      <c r="AO13" s="204"/>
      <c r="AP13" s="202"/>
      <c r="AQ13" s="203"/>
      <c r="AR13" s="203"/>
      <c r="AS13" s="203"/>
      <c r="AT13" s="204"/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52</v>
      </c>
      <c r="BK13" s="202">
        <v>43</v>
      </c>
      <c r="BL13" s="439">
        <f t="shared" ca="1" si="3"/>
        <v>17</v>
      </c>
      <c r="BM13" s="365">
        <v>28</v>
      </c>
      <c r="BN13" s="439">
        <f t="shared" ca="1" si="4"/>
        <v>4</v>
      </c>
      <c r="BO13" s="159">
        <f t="shared" ca="1" si="5"/>
        <v>21</v>
      </c>
      <c r="BP13" s="206">
        <f t="shared" ca="1" si="8"/>
        <v>73</v>
      </c>
      <c r="BQ13" s="193">
        <f t="shared" ca="1" si="9"/>
        <v>76</v>
      </c>
      <c r="BR13" s="194">
        <f t="shared" ca="1" si="10"/>
        <v>73</v>
      </c>
      <c r="BS13" s="195">
        <f t="shared" ca="1" si="6"/>
        <v>149</v>
      </c>
      <c r="BT13" s="196">
        <f t="shared" ca="1" si="7"/>
        <v>75</v>
      </c>
      <c r="BU13" s="206">
        <f ca="1">IF(BT13="","",IF(BX13&lt;&gt;"","-",IF(BW13&lt;&gt;"",BW13,IF(COUNTIF(I13:BP13,"-1")&gt;0,"ร",VLOOKUP(BT13,หน้าหลัก!Q$5:U$13,4,TRUE)))))</f>
        <v>3.5</v>
      </c>
      <c r="BV13" s="207" t="str">
        <f ca="1">BU13&amp;ข้อมูลนักเรียน!G13</f>
        <v>3.5หญิง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>
        <v>12</v>
      </c>
      <c r="J14" s="123">
        <v>12</v>
      </c>
      <c r="K14" s="123">
        <v>12</v>
      </c>
      <c r="L14" s="123">
        <v>13</v>
      </c>
      <c r="M14" s="124">
        <v>8</v>
      </c>
      <c r="N14" s="122"/>
      <c r="O14" s="123"/>
      <c r="P14" s="123"/>
      <c r="Q14" s="123"/>
      <c r="R14" s="124"/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57</v>
      </c>
      <c r="AI14" s="202">
        <v>21</v>
      </c>
      <c r="AJ14" s="206">
        <f t="shared" ca="1" si="1"/>
        <v>78</v>
      </c>
      <c r="AK14" s="202">
        <v>16</v>
      </c>
      <c r="AL14" s="203">
        <v>12</v>
      </c>
      <c r="AM14" s="203">
        <v>12</v>
      </c>
      <c r="AN14" s="203">
        <v>16</v>
      </c>
      <c r="AO14" s="204"/>
      <c r="AP14" s="202"/>
      <c r="AQ14" s="203"/>
      <c r="AR14" s="203"/>
      <c r="AS14" s="203"/>
      <c r="AT14" s="204"/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56</v>
      </c>
      <c r="BK14" s="202">
        <v>48</v>
      </c>
      <c r="BL14" s="439">
        <f t="shared" ca="1" si="3"/>
        <v>19</v>
      </c>
      <c r="BM14" s="365">
        <v>32</v>
      </c>
      <c r="BN14" s="439">
        <f t="shared" ca="1" si="4"/>
        <v>5</v>
      </c>
      <c r="BO14" s="159">
        <f t="shared" ca="1" si="5"/>
        <v>24</v>
      </c>
      <c r="BP14" s="206">
        <f t="shared" ca="1" si="8"/>
        <v>80</v>
      </c>
      <c r="BQ14" s="193">
        <f t="shared" ca="1" si="9"/>
        <v>78</v>
      </c>
      <c r="BR14" s="194">
        <f t="shared" ca="1" si="10"/>
        <v>80</v>
      </c>
      <c r="BS14" s="195">
        <f t="shared" ca="1" si="6"/>
        <v>158</v>
      </c>
      <c r="BT14" s="196">
        <f t="shared" ca="1" si="7"/>
        <v>79</v>
      </c>
      <c r="BU14" s="206">
        <f ca="1">IF(BT14="","",IF(BX14&lt;&gt;"","-",IF(BW14&lt;&gt;"",BW14,IF(COUNTIF(I14:BP14,"-1")&gt;0,"ร",VLOOKUP(BT14,หน้าหลัก!Q$5:U$13,4,TRUE)))))</f>
        <v>3.5</v>
      </c>
      <c r="BV14" s="207" t="str">
        <f ca="1">BU14&amp;ข้อมูลนักเรียน!G14</f>
        <v>3.5หญิง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>
        <v>12</v>
      </c>
      <c r="J15" s="123">
        <v>12</v>
      </c>
      <c r="K15" s="123">
        <v>12</v>
      </c>
      <c r="L15" s="123">
        <v>12</v>
      </c>
      <c r="M15" s="124">
        <v>8</v>
      </c>
      <c r="N15" s="122"/>
      <c r="O15" s="123"/>
      <c r="P15" s="123"/>
      <c r="Q15" s="123"/>
      <c r="R15" s="124"/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56</v>
      </c>
      <c r="AI15" s="202">
        <v>20</v>
      </c>
      <c r="AJ15" s="206">
        <f t="shared" ca="1" si="1"/>
        <v>76</v>
      </c>
      <c r="AK15" s="202">
        <v>16</v>
      </c>
      <c r="AL15" s="203">
        <v>12</v>
      </c>
      <c r="AM15" s="203">
        <v>12</v>
      </c>
      <c r="AN15" s="203">
        <v>16</v>
      </c>
      <c r="AO15" s="204"/>
      <c r="AP15" s="202"/>
      <c r="AQ15" s="203"/>
      <c r="AR15" s="203"/>
      <c r="AS15" s="203"/>
      <c r="AT15" s="204"/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56</v>
      </c>
      <c r="BK15" s="202">
        <v>48</v>
      </c>
      <c r="BL15" s="439">
        <f t="shared" ca="1" si="3"/>
        <v>19</v>
      </c>
      <c r="BM15" s="365">
        <v>32</v>
      </c>
      <c r="BN15" s="439">
        <f t="shared" ca="1" si="4"/>
        <v>5</v>
      </c>
      <c r="BO15" s="159">
        <f t="shared" ca="1" si="5"/>
        <v>24</v>
      </c>
      <c r="BP15" s="206">
        <f t="shared" ca="1" si="8"/>
        <v>80</v>
      </c>
      <c r="BQ15" s="193">
        <f t="shared" ca="1" si="9"/>
        <v>76</v>
      </c>
      <c r="BR15" s="194">
        <f t="shared" ca="1" si="10"/>
        <v>80</v>
      </c>
      <c r="BS15" s="195">
        <f t="shared" ca="1" si="6"/>
        <v>156</v>
      </c>
      <c r="BT15" s="196">
        <f t="shared" ca="1" si="7"/>
        <v>78</v>
      </c>
      <c r="BU15" s="206">
        <f ca="1">IF(BT15="","",IF(BX15&lt;&gt;"","-",IF(BW15&lt;&gt;"",BW15,IF(COUNTIF(I15:BP15,"-1")&gt;0,"ร",VLOOKUP(BT15,หน้าหลัก!Q$5:U$13,4,TRUE)))))</f>
        <v>3.5</v>
      </c>
      <c r="BV15" s="207" t="str">
        <f ca="1">BU15&amp;ข้อมูลนักเรียน!G15</f>
        <v>3.5หญิง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>
        <v>13</v>
      </c>
      <c r="J16" s="123">
        <v>12</v>
      </c>
      <c r="K16" s="123">
        <v>12</v>
      </c>
      <c r="L16" s="123">
        <v>12</v>
      </c>
      <c r="M16" s="124">
        <v>8</v>
      </c>
      <c r="N16" s="122"/>
      <c r="O16" s="123"/>
      <c r="P16" s="123"/>
      <c r="Q16" s="123"/>
      <c r="R16" s="124"/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57</v>
      </c>
      <c r="AI16" s="202">
        <v>21</v>
      </c>
      <c r="AJ16" s="206">
        <f t="shared" ca="1" si="1"/>
        <v>78</v>
      </c>
      <c r="AK16" s="202">
        <v>16</v>
      </c>
      <c r="AL16" s="203">
        <v>12</v>
      </c>
      <c r="AM16" s="203">
        <v>12</v>
      </c>
      <c r="AN16" s="203">
        <v>16</v>
      </c>
      <c r="AO16" s="204"/>
      <c r="AP16" s="202"/>
      <c r="AQ16" s="203"/>
      <c r="AR16" s="203"/>
      <c r="AS16" s="203"/>
      <c r="AT16" s="204"/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56</v>
      </c>
      <c r="BK16" s="202">
        <v>48</v>
      </c>
      <c r="BL16" s="439">
        <f t="shared" ca="1" si="3"/>
        <v>19</v>
      </c>
      <c r="BM16" s="365">
        <v>32</v>
      </c>
      <c r="BN16" s="439">
        <f t="shared" ca="1" si="4"/>
        <v>5</v>
      </c>
      <c r="BO16" s="159">
        <f t="shared" ca="1" si="5"/>
        <v>24</v>
      </c>
      <c r="BP16" s="206">
        <f t="shared" ca="1" si="8"/>
        <v>80</v>
      </c>
      <c r="BQ16" s="193">
        <f t="shared" ca="1" si="9"/>
        <v>78</v>
      </c>
      <c r="BR16" s="194">
        <f t="shared" ca="1" si="10"/>
        <v>80</v>
      </c>
      <c r="BS16" s="195">
        <f t="shared" ca="1" si="6"/>
        <v>158</v>
      </c>
      <c r="BT16" s="196">
        <f t="shared" ca="1" si="7"/>
        <v>79</v>
      </c>
      <c r="BU16" s="206">
        <f ca="1">IF(BT16="","",IF(BX16&lt;&gt;"","-",IF(BW16&lt;&gt;"",BW16,IF(COUNTIF(I16:BP16,"-1")&gt;0,"ร",VLOOKUP(BT16,หน้าหลัก!Q$5:U$13,4,TRUE)))))</f>
        <v>3.5</v>
      </c>
      <c r="BV16" s="207" t="str">
        <f ca="1">BU16&amp;ข้อมูลนักเรียน!G16</f>
        <v>3.5หญิง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>
        <v>13</v>
      </c>
      <c r="J17" s="123">
        <v>12</v>
      </c>
      <c r="K17" s="123">
        <v>12</v>
      </c>
      <c r="L17" s="123">
        <v>12</v>
      </c>
      <c r="M17" s="124">
        <v>8</v>
      </c>
      <c r="N17" s="122"/>
      <c r="O17" s="123"/>
      <c r="P17" s="123"/>
      <c r="Q17" s="123"/>
      <c r="R17" s="124"/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57</v>
      </c>
      <c r="AI17" s="202">
        <v>20</v>
      </c>
      <c r="AJ17" s="206">
        <f t="shared" ca="1" si="1"/>
        <v>77</v>
      </c>
      <c r="AK17" s="202">
        <v>15</v>
      </c>
      <c r="AL17" s="203">
        <v>12</v>
      </c>
      <c r="AM17" s="203">
        <v>12</v>
      </c>
      <c r="AN17" s="203">
        <v>16</v>
      </c>
      <c r="AO17" s="204"/>
      <c r="AP17" s="202"/>
      <c r="AQ17" s="203"/>
      <c r="AR17" s="203"/>
      <c r="AS17" s="203"/>
      <c r="AT17" s="204"/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55</v>
      </c>
      <c r="BK17" s="202">
        <v>46</v>
      </c>
      <c r="BL17" s="439">
        <f t="shared" ca="1" si="3"/>
        <v>18</v>
      </c>
      <c r="BM17" s="365">
        <v>30</v>
      </c>
      <c r="BN17" s="439">
        <f t="shared" ca="1" si="4"/>
        <v>5</v>
      </c>
      <c r="BO17" s="159">
        <f t="shared" ca="1" si="5"/>
        <v>23</v>
      </c>
      <c r="BP17" s="206">
        <f t="shared" ca="1" si="8"/>
        <v>78</v>
      </c>
      <c r="BQ17" s="193">
        <f t="shared" ca="1" si="9"/>
        <v>77</v>
      </c>
      <c r="BR17" s="194">
        <f t="shared" ca="1" si="10"/>
        <v>78</v>
      </c>
      <c r="BS17" s="195">
        <f t="shared" ca="1" si="6"/>
        <v>155</v>
      </c>
      <c r="BT17" s="196">
        <f t="shared" ca="1" si="7"/>
        <v>78</v>
      </c>
      <c r="BU17" s="206">
        <f ca="1">IF(BT17="","",IF(BX17&lt;&gt;"","-",IF(BW17&lt;&gt;"",BW17,IF(COUNTIF(I17:BP17,"-1")&gt;0,"ร",VLOOKUP(BT17,หน้าหลัก!Q$5:U$13,4,TRUE)))))</f>
        <v>3.5</v>
      </c>
      <c r="BV17" s="207" t="str">
        <f ca="1">BU17&amp;ข้อมูลนักเรียน!G17</f>
        <v>3.5หญิง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>
        <v>11</v>
      </c>
      <c r="J18" s="123">
        <v>12</v>
      </c>
      <c r="K18" s="123">
        <v>12</v>
      </c>
      <c r="L18" s="123">
        <v>12</v>
      </c>
      <c r="M18" s="124">
        <v>8</v>
      </c>
      <c r="N18" s="122"/>
      <c r="O18" s="123"/>
      <c r="P18" s="123"/>
      <c r="Q18" s="123"/>
      <c r="R18" s="124"/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55</v>
      </c>
      <c r="AI18" s="202">
        <v>18</v>
      </c>
      <c r="AJ18" s="206">
        <f t="shared" ca="1" si="1"/>
        <v>73</v>
      </c>
      <c r="AK18" s="202">
        <v>15</v>
      </c>
      <c r="AL18" s="203">
        <v>12</v>
      </c>
      <c r="AM18" s="203">
        <v>10</v>
      </c>
      <c r="AN18" s="203">
        <v>15</v>
      </c>
      <c r="AO18" s="204"/>
      <c r="AP18" s="202"/>
      <c r="AQ18" s="203"/>
      <c r="AR18" s="203"/>
      <c r="AS18" s="203"/>
      <c r="AT18" s="204"/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52</v>
      </c>
      <c r="BK18" s="202">
        <v>43</v>
      </c>
      <c r="BL18" s="439">
        <f t="shared" ca="1" si="3"/>
        <v>17</v>
      </c>
      <c r="BM18" s="365">
        <v>28</v>
      </c>
      <c r="BN18" s="439">
        <f t="shared" ca="1" si="4"/>
        <v>4</v>
      </c>
      <c r="BO18" s="159">
        <f t="shared" ca="1" si="5"/>
        <v>21</v>
      </c>
      <c r="BP18" s="206">
        <f t="shared" ca="1" si="8"/>
        <v>73</v>
      </c>
      <c r="BQ18" s="193">
        <f t="shared" ca="1" si="9"/>
        <v>73</v>
      </c>
      <c r="BR18" s="194">
        <f t="shared" ca="1" si="10"/>
        <v>73</v>
      </c>
      <c r="BS18" s="195">
        <f t="shared" ca="1" si="6"/>
        <v>146</v>
      </c>
      <c r="BT18" s="196">
        <f t="shared" ca="1" si="7"/>
        <v>73</v>
      </c>
      <c r="BU18" s="206">
        <f ca="1">IF(BT18="","",IF(BX18&lt;&gt;"","-",IF(BW18&lt;&gt;"",BW18,IF(COUNTIF(I18:BP18,"-1")&gt;0,"ร",VLOOKUP(BT18,หน้าหลัก!Q$5:U$13,4,TRUE)))))</f>
        <v>3</v>
      </c>
      <c r="BV18" s="207" t="str">
        <f ca="1">BU18&amp;ข้อมูลนักเรียน!G18</f>
        <v>3หญิง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sheetProtection password="CC3D" sheet="1" objects="1" scenarios="1"/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673" priority="70" operator="notEqual">
      <formula>""""""</formula>
    </cfRule>
  </conditionalFormatting>
  <conditionalFormatting sqref="I19:I52">
    <cfRule type="cellIs" dxfId="672" priority="69" operator="lessThan">
      <formula>$I$7/2</formula>
    </cfRule>
  </conditionalFormatting>
  <conditionalFormatting sqref="J19:J52">
    <cfRule type="cellIs" dxfId="671" priority="68" operator="lessThan">
      <formula>$J$7/2</formula>
    </cfRule>
  </conditionalFormatting>
  <conditionalFormatting sqref="K19:K52">
    <cfRule type="cellIs" dxfId="670" priority="67" operator="lessThan">
      <formula>$K$7/2</formula>
    </cfRule>
  </conditionalFormatting>
  <conditionalFormatting sqref="L19:L52">
    <cfRule type="cellIs" dxfId="669" priority="66" operator="lessThan">
      <formula>$L$7/2</formula>
    </cfRule>
  </conditionalFormatting>
  <conditionalFormatting sqref="M19:M52">
    <cfRule type="cellIs" dxfId="668" priority="65" operator="lessThan">
      <formula>$M$7/2</formula>
    </cfRule>
  </conditionalFormatting>
  <conditionalFormatting sqref="N8:N52">
    <cfRule type="cellIs" dxfId="667" priority="64" operator="lessThan">
      <formula>$N$7/2</formula>
    </cfRule>
  </conditionalFormatting>
  <conditionalFormatting sqref="O8:O52">
    <cfRule type="cellIs" dxfId="666" priority="63" operator="lessThan">
      <formula>$O$7/2</formula>
    </cfRule>
  </conditionalFormatting>
  <conditionalFormatting sqref="P8:P52">
    <cfRule type="cellIs" dxfId="665" priority="62" operator="lessThan">
      <formula>$P$7/2</formula>
    </cfRule>
  </conditionalFormatting>
  <conditionalFormatting sqref="Q8:Q52">
    <cfRule type="cellIs" dxfId="664" priority="61" operator="lessThan">
      <formula>$Q$7/2</formula>
    </cfRule>
  </conditionalFormatting>
  <conditionalFormatting sqref="R8:R52">
    <cfRule type="cellIs" dxfId="663" priority="60" operator="lessThan">
      <formula>$R$7/2</formula>
    </cfRule>
  </conditionalFormatting>
  <conditionalFormatting sqref="S8:S52">
    <cfRule type="cellIs" dxfId="662" priority="59" operator="lessThan">
      <formula>$S$7/2</formula>
    </cfRule>
  </conditionalFormatting>
  <conditionalFormatting sqref="T8:T52">
    <cfRule type="cellIs" dxfId="661" priority="58" operator="lessThan">
      <formula>$T$7/2</formula>
    </cfRule>
  </conditionalFormatting>
  <conditionalFormatting sqref="U8:U52">
    <cfRule type="cellIs" dxfId="660" priority="57" operator="lessThan">
      <formula>$U$7/2</formula>
    </cfRule>
  </conditionalFormatting>
  <conditionalFormatting sqref="V8:V52">
    <cfRule type="cellIs" dxfId="659" priority="56" operator="lessThan">
      <formula>$V$7/2</formula>
    </cfRule>
  </conditionalFormatting>
  <conditionalFormatting sqref="W8:W52">
    <cfRule type="cellIs" dxfId="658" priority="55" operator="lessThan">
      <formula>$W$7/2</formula>
    </cfRule>
  </conditionalFormatting>
  <conditionalFormatting sqref="X8:X52">
    <cfRule type="cellIs" dxfId="657" priority="54" operator="lessThan">
      <formula>$X$7/2</formula>
    </cfRule>
  </conditionalFormatting>
  <conditionalFormatting sqref="Y8:Y52">
    <cfRule type="cellIs" dxfId="656" priority="53" operator="lessThan">
      <formula>$Y$7/2</formula>
    </cfRule>
  </conditionalFormatting>
  <conditionalFormatting sqref="Z8:Z52">
    <cfRule type="cellIs" dxfId="655" priority="52" operator="lessThan">
      <formula>$Z$7/2</formula>
    </cfRule>
  </conditionalFormatting>
  <conditionalFormatting sqref="AA8:AA52">
    <cfRule type="cellIs" dxfId="654" priority="51" operator="lessThan">
      <formula>$AA$7/2</formula>
    </cfRule>
  </conditionalFormatting>
  <conditionalFormatting sqref="AB8:AB52">
    <cfRule type="cellIs" dxfId="653" priority="50" operator="lessThan">
      <formula>$AB$7/2</formula>
    </cfRule>
  </conditionalFormatting>
  <conditionalFormatting sqref="AC8:AC52">
    <cfRule type="cellIs" dxfId="652" priority="49" operator="lessThan">
      <formula>$AC$7/2</formula>
    </cfRule>
  </conditionalFormatting>
  <conditionalFormatting sqref="AD8:AD52">
    <cfRule type="cellIs" dxfId="651" priority="48" operator="lessThan">
      <formula>$AD$7/2</formula>
    </cfRule>
  </conditionalFormatting>
  <conditionalFormatting sqref="AE8:AE52">
    <cfRule type="cellIs" dxfId="650" priority="47" operator="lessThan">
      <formula>$AE$7/2</formula>
    </cfRule>
  </conditionalFormatting>
  <conditionalFormatting sqref="AF8:AF52">
    <cfRule type="cellIs" dxfId="649" priority="46" operator="lessThan">
      <formula>$AF$7/2</formula>
    </cfRule>
  </conditionalFormatting>
  <conditionalFormatting sqref="AG8:AG52">
    <cfRule type="cellIs" dxfId="648" priority="45" operator="lessThan">
      <formula>$AG$7/2</formula>
    </cfRule>
  </conditionalFormatting>
  <conditionalFormatting sqref="AH8:AH52">
    <cfRule type="cellIs" dxfId="647" priority="44" operator="lessThan">
      <formula>$AH$7/2</formula>
    </cfRule>
  </conditionalFormatting>
  <conditionalFormatting sqref="AI8:AI52">
    <cfRule type="cellIs" dxfId="646" priority="43" operator="lessThan">
      <formula>$AI$7/2</formula>
    </cfRule>
  </conditionalFormatting>
  <conditionalFormatting sqref="AJ8:AJ52">
    <cfRule type="cellIs" dxfId="645" priority="42" operator="lessThan">
      <formula>$AJ$7/2</formula>
    </cfRule>
  </conditionalFormatting>
  <conditionalFormatting sqref="AK19:AK52">
    <cfRule type="cellIs" dxfId="644" priority="41" operator="lessThan">
      <formula>$AK$7/2</formula>
    </cfRule>
  </conditionalFormatting>
  <conditionalFormatting sqref="AL19:AL52">
    <cfRule type="cellIs" dxfId="643" priority="40" operator="lessThan">
      <formula>$AL$7/2</formula>
    </cfRule>
  </conditionalFormatting>
  <conditionalFormatting sqref="AM19:AM52">
    <cfRule type="cellIs" dxfId="642" priority="39" operator="lessThan">
      <formula>$AM$7/2</formula>
    </cfRule>
  </conditionalFormatting>
  <conditionalFormatting sqref="AN19:AN52">
    <cfRule type="cellIs" dxfId="641" priority="38" operator="lessThan">
      <formula>$AN$7/2</formula>
    </cfRule>
  </conditionalFormatting>
  <conditionalFormatting sqref="AO8:AO52">
    <cfRule type="cellIs" dxfId="640" priority="37" operator="lessThan">
      <formula>$AO$7/2</formula>
    </cfRule>
  </conditionalFormatting>
  <conditionalFormatting sqref="AP8:AP52">
    <cfRule type="cellIs" dxfId="639" priority="36" operator="lessThan">
      <formula>$AP$7/2</formula>
    </cfRule>
  </conditionalFormatting>
  <conditionalFormatting sqref="AQ8:AQ52">
    <cfRule type="cellIs" dxfId="638" priority="35" operator="lessThan">
      <formula>$AQ$7/2</formula>
    </cfRule>
  </conditionalFormatting>
  <conditionalFormatting sqref="AR8:AR52">
    <cfRule type="cellIs" dxfId="637" priority="34" operator="lessThan">
      <formula>$AR$7/2</formula>
    </cfRule>
  </conditionalFormatting>
  <conditionalFormatting sqref="AS8:AS52">
    <cfRule type="cellIs" dxfId="636" priority="33" operator="lessThan">
      <formula>$AS$7/2</formula>
    </cfRule>
  </conditionalFormatting>
  <conditionalFormatting sqref="AT8:AT52">
    <cfRule type="cellIs" dxfId="635" priority="32" operator="lessThan">
      <formula>$AT$7/2</formula>
    </cfRule>
  </conditionalFormatting>
  <conditionalFormatting sqref="AU8:AU52">
    <cfRule type="cellIs" dxfId="634" priority="31" operator="lessThan">
      <formula>$AU$7/2</formula>
    </cfRule>
  </conditionalFormatting>
  <conditionalFormatting sqref="AV8:AV52">
    <cfRule type="cellIs" dxfId="633" priority="30" operator="lessThan">
      <formula>$AV$7/2</formula>
    </cfRule>
  </conditionalFormatting>
  <conditionalFormatting sqref="AW8:AW52">
    <cfRule type="cellIs" dxfId="632" priority="29" operator="lessThan">
      <formula>$AW$7/2</formula>
    </cfRule>
  </conditionalFormatting>
  <conditionalFormatting sqref="AX8:AX52">
    <cfRule type="cellIs" dxfId="631" priority="28" operator="lessThan">
      <formula>$AX$7/2</formula>
    </cfRule>
  </conditionalFormatting>
  <conditionalFormatting sqref="AY8:AY52">
    <cfRule type="cellIs" dxfId="630" priority="27" operator="lessThan">
      <formula>$AY$7/2</formula>
    </cfRule>
  </conditionalFormatting>
  <conditionalFormatting sqref="AZ8:AZ52">
    <cfRule type="cellIs" dxfId="629" priority="26" operator="lessThan">
      <formula>$AZ$7/2</formula>
    </cfRule>
  </conditionalFormatting>
  <conditionalFormatting sqref="BA8:BA52">
    <cfRule type="cellIs" dxfId="628" priority="25" operator="lessThan">
      <formula>$BA$7/2</formula>
    </cfRule>
  </conditionalFormatting>
  <conditionalFormatting sqref="BB8:BB52">
    <cfRule type="cellIs" dxfId="627" priority="24" operator="lessThan">
      <formula>$BB$7/2</formula>
    </cfRule>
  </conditionalFormatting>
  <conditionalFormatting sqref="BC8:BC52">
    <cfRule type="cellIs" dxfId="626" priority="23" operator="lessThan">
      <formula>$BC$7/2</formula>
    </cfRule>
  </conditionalFormatting>
  <conditionalFormatting sqref="BD8:BD52">
    <cfRule type="cellIs" dxfId="625" priority="22" operator="lessThan">
      <formula>$BD$7/2</formula>
    </cfRule>
  </conditionalFormatting>
  <conditionalFormatting sqref="BE8:BE52">
    <cfRule type="cellIs" dxfId="624" priority="21" operator="lessThan">
      <formula>$BE$7/2</formula>
    </cfRule>
  </conditionalFormatting>
  <conditionalFormatting sqref="BF8:BF52">
    <cfRule type="cellIs" dxfId="623" priority="20" operator="lessThan">
      <formula>$BF$7/2</formula>
    </cfRule>
  </conditionalFormatting>
  <conditionalFormatting sqref="BG8:BG52">
    <cfRule type="cellIs" dxfId="622" priority="19" operator="lessThan">
      <formula>$BG$7/2</formula>
    </cfRule>
  </conditionalFormatting>
  <conditionalFormatting sqref="BH8:BH52">
    <cfRule type="cellIs" dxfId="621" priority="18" operator="lessThan">
      <formula>$BH$7/2</formula>
    </cfRule>
  </conditionalFormatting>
  <conditionalFormatting sqref="BI8:BI52">
    <cfRule type="cellIs" dxfId="620" priority="17" operator="lessThan">
      <formula>$BI$7/2</formula>
    </cfRule>
  </conditionalFormatting>
  <conditionalFormatting sqref="BJ8:BJ52">
    <cfRule type="cellIs" dxfId="619" priority="16" operator="lessThan">
      <formula>$BJ$7/2</formula>
    </cfRule>
  </conditionalFormatting>
  <conditionalFormatting sqref="BK8:BK52">
    <cfRule type="cellIs" dxfId="618" priority="15" operator="lessThan">
      <formula>$BK$7/2</formula>
    </cfRule>
  </conditionalFormatting>
  <conditionalFormatting sqref="BL8:BL52">
    <cfRule type="cellIs" dxfId="617" priority="14" operator="lessThan">
      <formula>$BL$7/2</formula>
    </cfRule>
  </conditionalFormatting>
  <conditionalFormatting sqref="BM8:BM52">
    <cfRule type="cellIs" dxfId="616" priority="13" operator="lessThan">
      <formula>$BM$7/2</formula>
    </cfRule>
  </conditionalFormatting>
  <conditionalFormatting sqref="BN8:BN52">
    <cfRule type="cellIs" dxfId="615" priority="12" operator="lessThan">
      <formula>$BN$7/2</formula>
    </cfRule>
  </conditionalFormatting>
  <conditionalFormatting sqref="BO8:BO52">
    <cfRule type="cellIs" dxfId="614" priority="11" operator="lessThan">
      <formula>$BO$7/2</formula>
    </cfRule>
  </conditionalFormatting>
  <conditionalFormatting sqref="BP8:BP52">
    <cfRule type="cellIs" dxfId="613" priority="10" operator="lessThan">
      <formula>$BP$7/2</formula>
    </cfRule>
  </conditionalFormatting>
  <conditionalFormatting sqref="I8:I18">
    <cfRule type="cellIs" dxfId="612" priority="9" operator="lessThan">
      <formula>$I$7/2</formula>
    </cfRule>
  </conditionalFormatting>
  <conditionalFormatting sqref="J8:J18">
    <cfRule type="cellIs" dxfId="611" priority="8" operator="lessThan">
      <formula>$J$7/2</formula>
    </cfRule>
  </conditionalFormatting>
  <conditionalFormatting sqref="K8:K18">
    <cfRule type="cellIs" dxfId="610" priority="7" operator="lessThan">
      <formula>$K$7/2</formula>
    </cfRule>
  </conditionalFormatting>
  <conditionalFormatting sqref="L8:L18">
    <cfRule type="cellIs" dxfId="609" priority="6" operator="lessThan">
      <formula>$L$7/2</formula>
    </cfRule>
  </conditionalFormatting>
  <conditionalFormatting sqref="M8:M18">
    <cfRule type="cellIs" dxfId="608" priority="5" operator="lessThan">
      <formula>$M$7/2</formula>
    </cfRule>
  </conditionalFormatting>
  <conditionalFormatting sqref="AK8:AK18">
    <cfRule type="cellIs" dxfId="607" priority="4" operator="lessThan">
      <formula>$AK$7/2</formula>
    </cfRule>
  </conditionalFormatting>
  <conditionalFormatting sqref="AL8:AL18">
    <cfRule type="cellIs" dxfId="606" priority="3" operator="lessThan">
      <formula>$AL$7/2</formula>
    </cfRule>
  </conditionalFormatting>
  <conditionalFormatting sqref="AM8:AM18">
    <cfRule type="cellIs" dxfId="605" priority="2" operator="lessThan">
      <formula>$AM$7/2</formula>
    </cfRule>
  </conditionalFormatting>
  <conditionalFormatting sqref="AN8:AN18">
    <cfRule type="cellIs" dxfId="604" priority="1" operator="lessThan">
      <formula>$AN$7/2</formula>
    </cfRule>
  </conditionalFormatting>
  <dataValidations count="65">
    <dataValidation allowBlank="1" showInputMessage="1" showErrorMessage="1" promptTitle="เช็คเวลาเรียน" sqref="BX8:BX52 BL7:BP7 BJ7 AH7:AJ7"/>
    <dataValidation allowBlank="1" showInputMessage="1" showErrorMessage="1" promptTitle="เดือน" sqref="BX3"/>
    <dataValidation type="list" allowBlank="1" showInputMessage="1" sqref="BW8:BW52">
      <formula1>regrade</formula1>
    </dataValidation>
    <dataValidation type="list" allowBlank="1" showInputMessage="1" showErrorMessage="1" promptTitle="เช็คเวลาเรียน" sqref="I53:BX1048576">
      <formula1>เช็ค</formula1>
    </dataValidation>
    <dataValidation type="whole" allowBlank="1" showInputMessage="1" showErrorMessage="1" sqref="I7:AG7">
      <formula1>1</formula1>
      <formula2>50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CE63"/>
  <sheetViews>
    <sheetView workbookViewId="0">
      <pane xSplit="6" ySplit="7" topLeftCell="AR8" activePane="bottomRight" state="frozen"/>
      <selection activeCell="E3" sqref="E3:F3"/>
      <selection pane="topRight" activeCell="E3" sqref="E3:F3"/>
      <selection pane="bottomLeft" activeCell="E3" sqref="E3:F3"/>
      <selection pane="bottomRight" activeCell="BR25" sqref="BR25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IF(INDIRECT("หน้าหลัก!D27")="","",INDIRECT("หน้าหลัก!D27"))</f>
        <v>ส15235</v>
      </c>
      <c r="E3" s="750" t="str">
        <f ca="1">IF(INDIRECT("หน้าหลัก!H27")="","",INDIRECT("หน้าหลัก!H27")&amp;" ชั่วโมง/ปี")</f>
        <v>40 ชั่วโมง/ปี</v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IF(INDIRECT("หน้าหลัก!E27")="","",INDIRECT("หน้าหลัก!E27"))</f>
        <v>หน้าที่พลเมือง</v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>
        <v>1</v>
      </c>
      <c r="J5" s="736">
        <v>2</v>
      </c>
      <c r="K5" s="736">
        <v>3</v>
      </c>
      <c r="L5" s="736">
        <v>4</v>
      </c>
      <c r="M5" s="736">
        <v>5</v>
      </c>
      <c r="N5" s="736">
        <v>6</v>
      </c>
      <c r="O5" s="736">
        <v>7</v>
      </c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>
        <v>8</v>
      </c>
      <c r="AL5" s="742">
        <v>9</v>
      </c>
      <c r="AM5" s="742">
        <v>10</v>
      </c>
      <c r="AN5" s="742">
        <v>11</v>
      </c>
      <c r="AO5" s="742">
        <v>12</v>
      </c>
      <c r="AP5" s="742">
        <v>13</v>
      </c>
      <c r="AQ5" s="742">
        <v>14</v>
      </c>
      <c r="AR5" s="742"/>
      <c r="AS5" s="742"/>
      <c r="AT5" s="742"/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100-INDIRECT("หน้าหลัก!L27") &amp; "%"</f>
        <v>80%</v>
      </c>
      <c r="BL6" s="391" t="s">
        <v>317</v>
      </c>
      <c r="BM6" s="430" t="str">
        <f ca="1">INDIRECT("หน้าหลัก!L27") &amp; "%"</f>
        <v>20%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507">
        <v>10</v>
      </c>
      <c r="J7" s="507">
        <v>10</v>
      </c>
      <c r="K7" s="507">
        <v>10</v>
      </c>
      <c r="L7" s="507">
        <v>10</v>
      </c>
      <c r="M7" s="507">
        <v>10</v>
      </c>
      <c r="N7" s="507">
        <v>10</v>
      </c>
      <c r="O7" s="507">
        <v>10</v>
      </c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70</v>
      </c>
      <c r="AI7" s="435">
        <v>30</v>
      </c>
      <c r="AJ7" s="432">
        <f>AH7+AI7</f>
        <v>100</v>
      </c>
      <c r="AK7" s="507">
        <v>10</v>
      </c>
      <c r="AL7" s="507">
        <v>10</v>
      </c>
      <c r="AM7" s="507">
        <v>10</v>
      </c>
      <c r="AN7" s="507">
        <v>10</v>
      </c>
      <c r="AO7" s="507">
        <v>10</v>
      </c>
      <c r="AP7" s="507">
        <v>10</v>
      </c>
      <c r="AQ7" s="507">
        <v>10</v>
      </c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70</v>
      </c>
      <c r="BK7" s="507">
        <v>60</v>
      </c>
      <c r="BL7" s="434">
        <f ca="1">BO7*BK6</f>
        <v>24</v>
      </c>
      <c r="BM7" s="437">
        <v>20</v>
      </c>
      <c r="BN7" s="434">
        <f ca="1">BO7*BM6</f>
        <v>6</v>
      </c>
      <c r="BO7" s="436">
        <v>30</v>
      </c>
      <c r="BP7" s="433">
        <f>SUM(BJ7,BO7)</f>
        <v>100</v>
      </c>
      <c r="BQ7" s="421">
        <f>AJ7</f>
        <v>100</v>
      </c>
      <c r="BR7" s="421">
        <f>BP7</f>
        <v>100</v>
      </c>
      <c r="BS7" s="421">
        <f>BQ7+BR7</f>
        <v>200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>
        <v>8</v>
      </c>
      <c r="J8" s="155">
        <v>7</v>
      </c>
      <c r="K8" s="155">
        <v>7</v>
      </c>
      <c r="L8" s="155">
        <v>7</v>
      </c>
      <c r="M8" s="156">
        <v>7</v>
      </c>
      <c r="N8" s="188">
        <v>7</v>
      </c>
      <c r="O8" s="155">
        <v>7</v>
      </c>
      <c r="P8" s="155"/>
      <c r="Q8" s="155"/>
      <c r="R8" s="156"/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50</v>
      </c>
      <c r="AI8" s="189">
        <v>15</v>
      </c>
      <c r="AJ8" s="158">
        <f t="shared" ref="AJ8:AJ52" ca="1" si="1">IF(C8="","",SUMIF(AH8:AI8,"&lt;&gt;-1"))</f>
        <v>65</v>
      </c>
      <c r="AK8" s="189">
        <v>5</v>
      </c>
      <c r="AL8" s="190">
        <v>5</v>
      </c>
      <c r="AM8" s="190">
        <v>8</v>
      </c>
      <c r="AN8" s="190">
        <v>7</v>
      </c>
      <c r="AO8" s="191">
        <v>7</v>
      </c>
      <c r="AP8" s="189">
        <v>7</v>
      </c>
      <c r="AQ8" s="190">
        <v>7</v>
      </c>
      <c r="AR8" s="190"/>
      <c r="AS8" s="190"/>
      <c r="AT8" s="191"/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46</v>
      </c>
      <c r="BK8" s="189">
        <v>34</v>
      </c>
      <c r="BL8" s="438">
        <f t="shared" ref="BL8:BL52" ca="1" si="3">IF(C8="","",ROUND(BK8*BL$7/BK$7,0))</f>
        <v>14</v>
      </c>
      <c r="BM8" s="364">
        <v>12</v>
      </c>
      <c r="BN8" s="438">
        <f t="shared" ref="BN8:BN52" ca="1" si="4">IF(C8="","",ROUND(BM8*BN$7/BM$7,0))</f>
        <v>4</v>
      </c>
      <c r="BO8" s="159">
        <f t="shared" ref="BO8:BO52" ca="1" si="5">IF(C8="","",BL8+BN8)</f>
        <v>18</v>
      </c>
      <c r="BP8" s="158">
        <f ca="1">IF(C8="","",SUM(BJ8,BO8))</f>
        <v>64</v>
      </c>
      <c r="BQ8" s="193">
        <f ca="1">AJ8</f>
        <v>65</v>
      </c>
      <c r="BR8" s="194">
        <f ca="1">BP8</f>
        <v>64</v>
      </c>
      <c r="BS8" s="195">
        <f t="shared" ref="BS8:BS52" ca="1" si="6">IF(C8="","",BQ8+BR8)</f>
        <v>129</v>
      </c>
      <c r="BT8" s="196">
        <f t="shared" ref="BT8:BT52" ca="1" si="7">IF(C8="","",ROUND(BS8/BS$7*BT$7,0))</f>
        <v>65</v>
      </c>
      <c r="BU8" s="158">
        <f ca="1">IF(BT8="","",IF(BX8&lt;&gt;"","-",IF(BW8&lt;&gt;"",BW8,IF(COUNTIF(I8:BP8,"-1")&gt;0,"ร",VLOOKUP(BT8,หน้าหลัก!Q$5:U$13,4,TRUE)))))</f>
        <v>2.5</v>
      </c>
      <c r="BV8" s="197" t="str">
        <f ca="1">BU8&amp;ข้อมูลนักเรียน!G8</f>
        <v>2.5ชาย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>
        <v>9</v>
      </c>
      <c r="J9" s="123">
        <v>8</v>
      </c>
      <c r="K9" s="123">
        <v>8</v>
      </c>
      <c r="L9" s="123">
        <v>8</v>
      </c>
      <c r="M9" s="124">
        <v>8</v>
      </c>
      <c r="N9" s="122">
        <v>7</v>
      </c>
      <c r="O9" s="123">
        <v>7</v>
      </c>
      <c r="P9" s="123"/>
      <c r="Q9" s="123"/>
      <c r="R9" s="124"/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55</v>
      </c>
      <c r="AI9" s="202">
        <v>18</v>
      </c>
      <c r="AJ9" s="206">
        <f t="shared" ca="1" si="1"/>
        <v>73</v>
      </c>
      <c r="AK9" s="202">
        <v>7</v>
      </c>
      <c r="AL9" s="203">
        <v>7</v>
      </c>
      <c r="AM9" s="203">
        <v>7</v>
      </c>
      <c r="AN9" s="203">
        <v>8</v>
      </c>
      <c r="AO9" s="204">
        <v>8</v>
      </c>
      <c r="AP9" s="202">
        <v>8</v>
      </c>
      <c r="AQ9" s="203">
        <v>8</v>
      </c>
      <c r="AR9" s="203"/>
      <c r="AS9" s="203"/>
      <c r="AT9" s="204"/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53</v>
      </c>
      <c r="BK9" s="202">
        <v>42</v>
      </c>
      <c r="BL9" s="439">
        <f t="shared" ca="1" si="3"/>
        <v>17</v>
      </c>
      <c r="BM9" s="365">
        <v>13</v>
      </c>
      <c r="BN9" s="439">
        <f t="shared" ca="1" si="4"/>
        <v>4</v>
      </c>
      <c r="BO9" s="159">
        <f t="shared" ca="1" si="5"/>
        <v>21</v>
      </c>
      <c r="BP9" s="206">
        <f t="shared" ref="BP9:BP52" ca="1" si="8">IF(C9="","",SUM(BJ9,BO9))</f>
        <v>74</v>
      </c>
      <c r="BQ9" s="193">
        <f t="shared" ref="BQ9:BQ52" ca="1" si="9">AJ9</f>
        <v>73</v>
      </c>
      <c r="BR9" s="194">
        <f t="shared" ref="BR9:BR52" ca="1" si="10">BP9</f>
        <v>74</v>
      </c>
      <c r="BS9" s="195">
        <f t="shared" ca="1" si="6"/>
        <v>147</v>
      </c>
      <c r="BT9" s="196">
        <f t="shared" ca="1" si="7"/>
        <v>74</v>
      </c>
      <c r="BU9" s="206">
        <f ca="1">IF(BT9="","",IF(BX9&lt;&gt;"","-",IF(BW9&lt;&gt;"",BW9,IF(COUNTIF(I9:BP9,"-1")&gt;0,"ร",VLOOKUP(BT9,หน้าหลัก!Q$5:U$13,4,TRUE)))))</f>
        <v>3</v>
      </c>
      <c r="BV9" s="207" t="str">
        <f ca="1">BU9&amp;ข้อมูลนักเรียน!G9</f>
        <v>3ชาย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>
        <v>9</v>
      </c>
      <c r="J10" s="123">
        <v>9</v>
      </c>
      <c r="K10" s="123">
        <v>9</v>
      </c>
      <c r="L10" s="123">
        <v>9</v>
      </c>
      <c r="M10" s="124">
        <v>9</v>
      </c>
      <c r="N10" s="122">
        <v>8</v>
      </c>
      <c r="O10" s="123">
        <v>7</v>
      </c>
      <c r="P10" s="123"/>
      <c r="Q10" s="123"/>
      <c r="R10" s="124"/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60</v>
      </c>
      <c r="AI10" s="202">
        <v>22</v>
      </c>
      <c r="AJ10" s="206">
        <f t="shared" ca="1" si="1"/>
        <v>82</v>
      </c>
      <c r="AK10" s="202">
        <v>8</v>
      </c>
      <c r="AL10" s="203">
        <v>8</v>
      </c>
      <c r="AM10" s="203">
        <v>8</v>
      </c>
      <c r="AN10" s="203">
        <v>8</v>
      </c>
      <c r="AO10" s="204">
        <v>7</v>
      </c>
      <c r="AP10" s="202">
        <v>7</v>
      </c>
      <c r="AQ10" s="203">
        <v>7</v>
      </c>
      <c r="AR10" s="203"/>
      <c r="AS10" s="203"/>
      <c r="AT10" s="204"/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53</v>
      </c>
      <c r="BK10" s="202">
        <v>41</v>
      </c>
      <c r="BL10" s="439">
        <f t="shared" ca="1" si="3"/>
        <v>16</v>
      </c>
      <c r="BM10" s="365">
        <v>12</v>
      </c>
      <c r="BN10" s="439">
        <f t="shared" ca="1" si="4"/>
        <v>4</v>
      </c>
      <c r="BO10" s="159">
        <f t="shared" ca="1" si="5"/>
        <v>20</v>
      </c>
      <c r="BP10" s="206">
        <f t="shared" ca="1" si="8"/>
        <v>73</v>
      </c>
      <c r="BQ10" s="193">
        <f t="shared" ca="1" si="9"/>
        <v>82</v>
      </c>
      <c r="BR10" s="194">
        <f t="shared" ca="1" si="10"/>
        <v>73</v>
      </c>
      <c r="BS10" s="195">
        <f t="shared" ca="1" si="6"/>
        <v>155</v>
      </c>
      <c r="BT10" s="196">
        <f t="shared" ca="1" si="7"/>
        <v>78</v>
      </c>
      <c r="BU10" s="206">
        <f ca="1">IF(BT10="","",IF(BX10&lt;&gt;"","-",IF(BW10&lt;&gt;"",BW10,IF(COUNTIF(I10:BP10,"-1")&gt;0,"ร",VLOOKUP(BT10,หน้าหลัก!Q$5:U$13,4,TRUE)))))</f>
        <v>3.5</v>
      </c>
      <c r="BV10" s="207" t="str">
        <f ca="1">BU10&amp;ข้อมูลนักเรียน!G10</f>
        <v>3.5ชาย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>
        <v>7</v>
      </c>
      <c r="J11" s="123">
        <v>7</v>
      </c>
      <c r="K11" s="123">
        <v>6</v>
      </c>
      <c r="L11" s="123">
        <v>7</v>
      </c>
      <c r="M11" s="124">
        <v>7</v>
      </c>
      <c r="N11" s="122">
        <v>7</v>
      </c>
      <c r="O11" s="123">
        <v>7</v>
      </c>
      <c r="P11" s="123"/>
      <c r="Q11" s="123"/>
      <c r="R11" s="124"/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48</v>
      </c>
      <c r="AI11" s="202">
        <v>14</v>
      </c>
      <c r="AJ11" s="206">
        <f t="shared" ca="1" si="1"/>
        <v>62</v>
      </c>
      <c r="AK11" s="202">
        <v>7</v>
      </c>
      <c r="AL11" s="203">
        <v>7</v>
      </c>
      <c r="AM11" s="203">
        <v>5</v>
      </c>
      <c r="AN11" s="203">
        <v>6</v>
      </c>
      <c r="AO11" s="204">
        <v>7</v>
      </c>
      <c r="AP11" s="202">
        <v>7</v>
      </c>
      <c r="AQ11" s="203">
        <v>5</v>
      </c>
      <c r="AR11" s="203"/>
      <c r="AS11" s="203"/>
      <c r="AT11" s="204"/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44</v>
      </c>
      <c r="BK11" s="202">
        <v>33</v>
      </c>
      <c r="BL11" s="439">
        <f t="shared" ca="1" si="3"/>
        <v>13</v>
      </c>
      <c r="BM11" s="365">
        <v>10</v>
      </c>
      <c r="BN11" s="439">
        <f t="shared" ca="1" si="4"/>
        <v>3</v>
      </c>
      <c r="BO11" s="159">
        <f t="shared" ca="1" si="5"/>
        <v>16</v>
      </c>
      <c r="BP11" s="206">
        <f t="shared" ca="1" si="8"/>
        <v>60</v>
      </c>
      <c r="BQ11" s="193">
        <f t="shared" ca="1" si="9"/>
        <v>62</v>
      </c>
      <c r="BR11" s="194">
        <f t="shared" ca="1" si="10"/>
        <v>60</v>
      </c>
      <c r="BS11" s="195">
        <f t="shared" ca="1" si="6"/>
        <v>122</v>
      </c>
      <c r="BT11" s="196">
        <f t="shared" ca="1" si="7"/>
        <v>61</v>
      </c>
      <c r="BU11" s="206">
        <f ca="1">IF(BT11="","",IF(BX11&lt;&gt;"","-",IF(BW11&lt;&gt;"",BW11,IF(COUNTIF(I11:BP11,"-1")&gt;0,"ร",VLOOKUP(BT11,หน้าหลัก!Q$5:U$13,4,TRUE)))))</f>
        <v>2</v>
      </c>
      <c r="BV11" s="207" t="str">
        <f ca="1">BU11&amp;ข้อมูลนักเรียน!G11</f>
        <v>2ชาย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>
        <v>8</v>
      </c>
      <c r="J12" s="123">
        <v>9</v>
      </c>
      <c r="K12" s="123">
        <v>9</v>
      </c>
      <c r="L12" s="123">
        <v>9</v>
      </c>
      <c r="M12" s="124">
        <v>9</v>
      </c>
      <c r="N12" s="122">
        <v>8</v>
      </c>
      <c r="O12" s="123">
        <v>8</v>
      </c>
      <c r="P12" s="123"/>
      <c r="Q12" s="123"/>
      <c r="R12" s="124"/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60</v>
      </c>
      <c r="AI12" s="202">
        <v>21</v>
      </c>
      <c r="AJ12" s="206">
        <f t="shared" ca="1" si="1"/>
        <v>81</v>
      </c>
      <c r="AK12" s="202">
        <v>8</v>
      </c>
      <c r="AL12" s="203">
        <v>8</v>
      </c>
      <c r="AM12" s="203">
        <v>8</v>
      </c>
      <c r="AN12" s="203">
        <v>8</v>
      </c>
      <c r="AO12" s="204">
        <v>8</v>
      </c>
      <c r="AP12" s="202">
        <v>8</v>
      </c>
      <c r="AQ12" s="203">
        <v>8</v>
      </c>
      <c r="AR12" s="203"/>
      <c r="AS12" s="203"/>
      <c r="AT12" s="204"/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56</v>
      </c>
      <c r="BK12" s="202">
        <v>45</v>
      </c>
      <c r="BL12" s="439">
        <f t="shared" ca="1" si="3"/>
        <v>18</v>
      </c>
      <c r="BM12" s="365">
        <v>14</v>
      </c>
      <c r="BN12" s="439">
        <f t="shared" ca="1" si="4"/>
        <v>4</v>
      </c>
      <c r="BO12" s="159">
        <f t="shared" ca="1" si="5"/>
        <v>22</v>
      </c>
      <c r="BP12" s="206">
        <f t="shared" ca="1" si="8"/>
        <v>78</v>
      </c>
      <c r="BQ12" s="193">
        <f t="shared" ca="1" si="9"/>
        <v>81</v>
      </c>
      <c r="BR12" s="194">
        <f t="shared" ca="1" si="10"/>
        <v>78</v>
      </c>
      <c r="BS12" s="195">
        <f t="shared" ca="1" si="6"/>
        <v>159</v>
      </c>
      <c r="BT12" s="196">
        <f t="shared" ca="1" si="7"/>
        <v>80</v>
      </c>
      <c r="BU12" s="206">
        <f ca="1">IF(BT12="","",IF(BX12&lt;&gt;"","-",IF(BW12&lt;&gt;"",BW12,IF(COUNTIF(I12:BP12,"-1")&gt;0,"ร",VLOOKUP(BT12,หน้าหลัก!Q$5:U$13,4,TRUE)))))</f>
        <v>4</v>
      </c>
      <c r="BV12" s="207" t="str">
        <f ca="1">BU12&amp;ข้อมูลนักเรียน!G12</f>
        <v>4หญิง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>
        <v>8</v>
      </c>
      <c r="J13" s="123">
        <v>8</v>
      </c>
      <c r="K13" s="123">
        <v>8</v>
      </c>
      <c r="L13" s="123">
        <v>9</v>
      </c>
      <c r="M13" s="124">
        <v>9</v>
      </c>
      <c r="N13" s="122">
        <v>8</v>
      </c>
      <c r="O13" s="123">
        <v>8</v>
      </c>
      <c r="P13" s="123"/>
      <c r="Q13" s="123"/>
      <c r="R13" s="124"/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58</v>
      </c>
      <c r="AI13" s="202">
        <v>20</v>
      </c>
      <c r="AJ13" s="206">
        <f t="shared" ca="1" si="1"/>
        <v>78</v>
      </c>
      <c r="AK13" s="202">
        <v>7</v>
      </c>
      <c r="AL13" s="203">
        <v>8</v>
      </c>
      <c r="AM13" s="203">
        <v>8</v>
      </c>
      <c r="AN13" s="203">
        <v>8</v>
      </c>
      <c r="AO13" s="204">
        <v>8</v>
      </c>
      <c r="AP13" s="202">
        <v>8</v>
      </c>
      <c r="AQ13" s="203">
        <v>8</v>
      </c>
      <c r="AR13" s="203"/>
      <c r="AS13" s="203"/>
      <c r="AT13" s="204"/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55</v>
      </c>
      <c r="BK13" s="202">
        <v>44</v>
      </c>
      <c r="BL13" s="439">
        <f t="shared" ca="1" si="3"/>
        <v>18</v>
      </c>
      <c r="BM13" s="365">
        <v>14</v>
      </c>
      <c r="BN13" s="439">
        <f t="shared" ca="1" si="4"/>
        <v>4</v>
      </c>
      <c r="BO13" s="159">
        <f t="shared" ca="1" si="5"/>
        <v>22</v>
      </c>
      <c r="BP13" s="206">
        <f t="shared" ca="1" si="8"/>
        <v>77</v>
      </c>
      <c r="BQ13" s="193">
        <f t="shared" ca="1" si="9"/>
        <v>78</v>
      </c>
      <c r="BR13" s="194">
        <f t="shared" ca="1" si="10"/>
        <v>77</v>
      </c>
      <c r="BS13" s="195">
        <f t="shared" ca="1" si="6"/>
        <v>155</v>
      </c>
      <c r="BT13" s="196">
        <f t="shared" ca="1" si="7"/>
        <v>78</v>
      </c>
      <c r="BU13" s="206">
        <f ca="1">IF(BT13="","",IF(BX13&lt;&gt;"","-",IF(BW13&lt;&gt;"",BW13,IF(COUNTIF(I13:BP13,"-1")&gt;0,"ร",VLOOKUP(BT13,หน้าหลัก!Q$5:U$13,4,TRUE)))))</f>
        <v>3.5</v>
      </c>
      <c r="BV13" s="207" t="str">
        <f ca="1">BU13&amp;ข้อมูลนักเรียน!G13</f>
        <v>3.5หญิง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>
        <v>9</v>
      </c>
      <c r="J14" s="123">
        <v>9</v>
      </c>
      <c r="K14" s="123">
        <v>8</v>
      </c>
      <c r="L14" s="123">
        <v>9</v>
      </c>
      <c r="M14" s="124">
        <v>9</v>
      </c>
      <c r="N14" s="122">
        <v>8</v>
      </c>
      <c r="O14" s="123">
        <v>8</v>
      </c>
      <c r="P14" s="123"/>
      <c r="Q14" s="123"/>
      <c r="R14" s="124"/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60</v>
      </c>
      <c r="AI14" s="202">
        <v>21</v>
      </c>
      <c r="AJ14" s="206">
        <f t="shared" ca="1" si="1"/>
        <v>81</v>
      </c>
      <c r="AK14" s="202">
        <v>9</v>
      </c>
      <c r="AL14" s="203">
        <v>9</v>
      </c>
      <c r="AM14" s="203">
        <v>8</v>
      </c>
      <c r="AN14" s="203">
        <v>8</v>
      </c>
      <c r="AO14" s="204">
        <v>8</v>
      </c>
      <c r="AP14" s="202">
        <v>8</v>
      </c>
      <c r="AQ14" s="203">
        <v>8</v>
      </c>
      <c r="AR14" s="203"/>
      <c r="AS14" s="203"/>
      <c r="AT14" s="204"/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58</v>
      </c>
      <c r="BK14" s="202">
        <v>46</v>
      </c>
      <c r="BL14" s="439">
        <f t="shared" ca="1" si="3"/>
        <v>18</v>
      </c>
      <c r="BM14" s="365">
        <v>15</v>
      </c>
      <c r="BN14" s="439">
        <f t="shared" ca="1" si="4"/>
        <v>5</v>
      </c>
      <c r="BO14" s="159">
        <f t="shared" ca="1" si="5"/>
        <v>23</v>
      </c>
      <c r="BP14" s="206">
        <f t="shared" ca="1" si="8"/>
        <v>81</v>
      </c>
      <c r="BQ14" s="193">
        <f t="shared" ca="1" si="9"/>
        <v>81</v>
      </c>
      <c r="BR14" s="194">
        <f t="shared" ca="1" si="10"/>
        <v>81</v>
      </c>
      <c r="BS14" s="195">
        <f t="shared" ca="1" si="6"/>
        <v>162</v>
      </c>
      <c r="BT14" s="196">
        <f t="shared" ca="1" si="7"/>
        <v>81</v>
      </c>
      <c r="BU14" s="206">
        <f ca="1">IF(BT14="","",IF(BX14&lt;&gt;"","-",IF(BW14&lt;&gt;"",BW14,IF(COUNTIF(I14:BP14,"-1")&gt;0,"ร",VLOOKUP(BT14,หน้าหลัก!Q$5:U$13,4,TRUE)))))</f>
        <v>4</v>
      </c>
      <c r="BV14" s="207" t="str">
        <f ca="1">BU14&amp;ข้อมูลนักเรียน!G14</f>
        <v>4หญิง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>
        <v>8</v>
      </c>
      <c r="J15" s="123">
        <v>8</v>
      </c>
      <c r="K15" s="123">
        <v>8</v>
      </c>
      <c r="L15" s="123">
        <v>9</v>
      </c>
      <c r="M15" s="124">
        <v>9</v>
      </c>
      <c r="N15" s="122">
        <v>9</v>
      </c>
      <c r="O15" s="123">
        <v>9</v>
      </c>
      <c r="P15" s="123"/>
      <c r="Q15" s="123"/>
      <c r="R15" s="124"/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60</v>
      </c>
      <c r="AI15" s="202">
        <v>21</v>
      </c>
      <c r="AJ15" s="206">
        <f t="shared" ca="1" si="1"/>
        <v>81</v>
      </c>
      <c r="AK15" s="202">
        <v>8</v>
      </c>
      <c r="AL15" s="203">
        <v>9</v>
      </c>
      <c r="AM15" s="203">
        <v>8</v>
      </c>
      <c r="AN15" s="203">
        <v>8</v>
      </c>
      <c r="AO15" s="204">
        <v>8</v>
      </c>
      <c r="AP15" s="202">
        <v>8</v>
      </c>
      <c r="AQ15" s="203">
        <v>9</v>
      </c>
      <c r="AR15" s="203"/>
      <c r="AS15" s="203"/>
      <c r="AT15" s="204"/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58</v>
      </c>
      <c r="BK15" s="202">
        <v>46</v>
      </c>
      <c r="BL15" s="439">
        <f t="shared" ca="1" si="3"/>
        <v>18</v>
      </c>
      <c r="BM15" s="365">
        <v>15</v>
      </c>
      <c r="BN15" s="439">
        <f t="shared" ca="1" si="4"/>
        <v>5</v>
      </c>
      <c r="BO15" s="159">
        <f t="shared" ca="1" si="5"/>
        <v>23</v>
      </c>
      <c r="BP15" s="206">
        <f t="shared" ca="1" si="8"/>
        <v>81</v>
      </c>
      <c r="BQ15" s="193">
        <f t="shared" ca="1" si="9"/>
        <v>81</v>
      </c>
      <c r="BR15" s="194">
        <f t="shared" ca="1" si="10"/>
        <v>81</v>
      </c>
      <c r="BS15" s="195">
        <f t="shared" ca="1" si="6"/>
        <v>162</v>
      </c>
      <c r="BT15" s="196">
        <f t="shared" ca="1" si="7"/>
        <v>81</v>
      </c>
      <c r="BU15" s="206">
        <f ca="1">IF(BT15="","",IF(BX15&lt;&gt;"","-",IF(BW15&lt;&gt;"",BW15,IF(COUNTIF(I15:BP15,"-1")&gt;0,"ร",VLOOKUP(BT15,หน้าหลัก!Q$5:U$13,4,TRUE)))))</f>
        <v>4</v>
      </c>
      <c r="BV15" s="207" t="str">
        <f ca="1">BU15&amp;ข้อมูลนักเรียน!G15</f>
        <v>4หญิง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>
        <v>9</v>
      </c>
      <c r="J16" s="123">
        <v>9</v>
      </c>
      <c r="K16" s="123">
        <v>9</v>
      </c>
      <c r="L16" s="123">
        <v>9</v>
      </c>
      <c r="M16" s="124">
        <v>8</v>
      </c>
      <c r="N16" s="122">
        <v>8</v>
      </c>
      <c r="O16" s="123">
        <v>8</v>
      </c>
      <c r="P16" s="123"/>
      <c r="Q16" s="123"/>
      <c r="R16" s="124"/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60</v>
      </c>
      <c r="AI16" s="202">
        <v>22</v>
      </c>
      <c r="AJ16" s="206">
        <f t="shared" ca="1" si="1"/>
        <v>82</v>
      </c>
      <c r="AK16" s="202">
        <v>8</v>
      </c>
      <c r="AL16" s="203">
        <v>9</v>
      </c>
      <c r="AM16" s="203">
        <v>8</v>
      </c>
      <c r="AN16" s="203">
        <v>8</v>
      </c>
      <c r="AO16" s="204">
        <v>8</v>
      </c>
      <c r="AP16" s="202">
        <v>8</v>
      </c>
      <c r="AQ16" s="203">
        <v>9</v>
      </c>
      <c r="AR16" s="203"/>
      <c r="AS16" s="203"/>
      <c r="AT16" s="204"/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58</v>
      </c>
      <c r="BK16" s="202">
        <v>48</v>
      </c>
      <c r="BL16" s="439">
        <f t="shared" ca="1" si="3"/>
        <v>19</v>
      </c>
      <c r="BM16" s="365">
        <v>16</v>
      </c>
      <c r="BN16" s="439">
        <f t="shared" ca="1" si="4"/>
        <v>5</v>
      </c>
      <c r="BO16" s="159">
        <f t="shared" ca="1" si="5"/>
        <v>24</v>
      </c>
      <c r="BP16" s="206">
        <f t="shared" ca="1" si="8"/>
        <v>82</v>
      </c>
      <c r="BQ16" s="193">
        <f t="shared" ca="1" si="9"/>
        <v>82</v>
      </c>
      <c r="BR16" s="194">
        <f t="shared" ca="1" si="10"/>
        <v>82</v>
      </c>
      <c r="BS16" s="195">
        <f t="shared" ca="1" si="6"/>
        <v>164</v>
      </c>
      <c r="BT16" s="196">
        <f t="shared" ca="1" si="7"/>
        <v>82</v>
      </c>
      <c r="BU16" s="206">
        <f ca="1">IF(BT16="","",IF(BX16&lt;&gt;"","-",IF(BW16&lt;&gt;"",BW16,IF(COUNTIF(I16:BP16,"-1")&gt;0,"ร",VLOOKUP(BT16,หน้าหลัก!Q$5:U$13,4,TRUE)))))</f>
        <v>4</v>
      </c>
      <c r="BV16" s="207" t="str">
        <f ca="1">BU16&amp;ข้อมูลนักเรียน!G16</f>
        <v>4หญิง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>
        <v>8</v>
      </c>
      <c r="J17" s="123">
        <v>8</v>
      </c>
      <c r="K17" s="123">
        <v>8</v>
      </c>
      <c r="L17" s="123">
        <v>9</v>
      </c>
      <c r="M17" s="124">
        <v>9</v>
      </c>
      <c r="N17" s="122">
        <v>9</v>
      </c>
      <c r="O17" s="123">
        <v>9</v>
      </c>
      <c r="P17" s="123"/>
      <c r="Q17" s="123"/>
      <c r="R17" s="124"/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60</v>
      </c>
      <c r="AI17" s="202">
        <v>23</v>
      </c>
      <c r="AJ17" s="206">
        <f t="shared" ca="1" si="1"/>
        <v>83</v>
      </c>
      <c r="AK17" s="202">
        <v>8</v>
      </c>
      <c r="AL17" s="203">
        <v>8</v>
      </c>
      <c r="AM17" s="203">
        <v>8</v>
      </c>
      <c r="AN17" s="203">
        <v>8</v>
      </c>
      <c r="AO17" s="204">
        <v>8</v>
      </c>
      <c r="AP17" s="202">
        <v>8</v>
      </c>
      <c r="AQ17" s="203">
        <v>9</v>
      </c>
      <c r="AR17" s="203"/>
      <c r="AS17" s="203"/>
      <c r="AT17" s="204"/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57</v>
      </c>
      <c r="BK17" s="202">
        <v>45</v>
      </c>
      <c r="BL17" s="439">
        <f t="shared" ca="1" si="3"/>
        <v>18</v>
      </c>
      <c r="BM17" s="365">
        <v>15</v>
      </c>
      <c r="BN17" s="439">
        <f t="shared" ca="1" si="4"/>
        <v>5</v>
      </c>
      <c r="BO17" s="159">
        <f t="shared" ca="1" si="5"/>
        <v>23</v>
      </c>
      <c r="BP17" s="206">
        <f t="shared" ca="1" si="8"/>
        <v>80</v>
      </c>
      <c r="BQ17" s="193">
        <f t="shared" ca="1" si="9"/>
        <v>83</v>
      </c>
      <c r="BR17" s="194">
        <f t="shared" ca="1" si="10"/>
        <v>80</v>
      </c>
      <c r="BS17" s="195">
        <f t="shared" ca="1" si="6"/>
        <v>163</v>
      </c>
      <c r="BT17" s="196">
        <f t="shared" ca="1" si="7"/>
        <v>82</v>
      </c>
      <c r="BU17" s="206">
        <f ca="1">IF(BT17="","",IF(BX17&lt;&gt;"","-",IF(BW17&lt;&gt;"",BW17,IF(COUNTIF(I17:BP17,"-1")&gt;0,"ร",VLOOKUP(BT17,หน้าหลัก!Q$5:U$13,4,TRUE)))))</f>
        <v>4</v>
      </c>
      <c r="BV17" s="207" t="str">
        <f ca="1">BU17&amp;ข้อมูลนักเรียน!G17</f>
        <v>4หญิง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>
        <v>8</v>
      </c>
      <c r="J18" s="123">
        <v>8</v>
      </c>
      <c r="K18" s="123">
        <v>8</v>
      </c>
      <c r="L18" s="123">
        <v>8</v>
      </c>
      <c r="M18" s="124">
        <v>8</v>
      </c>
      <c r="N18" s="122">
        <v>9</v>
      </c>
      <c r="O18" s="123">
        <v>9</v>
      </c>
      <c r="P18" s="123"/>
      <c r="Q18" s="123"/>
      <c r="R18" s="124"/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58</v>
      </c>
      <c r="AI18" s="202">
        <v>20</v>
      </c>
      <c r="AJ18" s="206">
        <f t="shared" ca="1" si="1"/>
        <v>78</v>
      </c>
      <c r="AK18" s="202">
        <v>7</v>
      </c>
      <c r="AL18" s="203">
        <v>8</v>
      </c>
      <c r="AM18" s="203">
        <v>8</v>
      </c>
      <c r="AN18" s="203">
        <v>8</v>
      </c>
      <c r="AO18" s="204">
        <v>8</v>
      </c>
      <c r="AP18" s="202">
        <v>8</v>
      </c>
      <c r="AQ18" s="203">
        <v>8</v>
      </c>
      <c r="AR18" s="203"/>
      <c r="AS18" s="203"/>
      <c r="AT18" s="204"/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55</v>
      </c>
      <c r="BK18" s="202">
        <v>44</v>
      </c>
      <c r="BL18" s="439">
        <f t="shared" ca="1" si="3"/>
        <v>18</v>
      </c>
      <c r="BM18" s="365">
        <v>14</v>
      </c>
      <c r="BN18" s="439">
        <f t="shared" ca="1" si="4"/>
        <v>4</v>
      </c>
      <c r="BO18" s="159">
        <f t="shared" ca="1" si="5"/>
        <v>22</v>
      </c>
      <c r="BP18" s="206">
        <f t="shared" ca="1" si="8"/>
        <v>77</v>
      </c>
      <c r="BQ18" s="193">
        <f t="shared" ca="1" si="9"/>
        <v>78</v>
      </c>
      <c r="BR18" s="194">
        <f t="shared" ca="1" si="10"/>
        <v>77</v>
      </c>
      <c r="BS18" s="195">
        <f t="shared" ca="1" si="6"/>
        <v>155</v>
      </c>
      <c r="BT18" s="196">
        <f t="shared" ca="1" si="7"/>
        <v>78</v>
      </c>
      <c r="BU18" s="206">
        <f ca="1">IF(BT18="","",IF(BX18&lt;&gt;"","-",IF(BW18&lt;&gt;"",BW18,IF(COUNTIF(I18:BP18,"-1")&gt;0,"ร",VLOOKUP(BT18,หน้าหลัก!Q$5:U$13,4,TRUE)))))</f>
        <v>3.5</v>
      </c>
      <c r="BV18" s="207" t="str">
        <f ca="1">BU18&amp;ข้อมูลนักเรียน!G18</f>
        <v>3.5หญิง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sheetProtection password="CC3D" sheet="1" objects="1" scenarios="1"/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603" priority="77" operator="notEqual">
      <formula>""""""</formula>
    </cfRule>
  </conditionalFormatting>
  <conditionalFormatting sqref="I19:I52">
    <cfRule type="cellIs" dxfId="602" priority="76" operator="lessThan">
      <formula>$I$7/2</formula>
    </cfRule>
  </conditionalFormatting>
  <conditionalFormatting sqref="J19:J52">
    <cfRule type="cellIs" dxfId="601" priority="75" operator="lessThan">
      <formula>$J$7/2</formula>
    </cfRule>
  </conditionalFormatting>
  <conditionalFormatting sqref="K19:K52">
    <cfRule type="cellIs" dxfId="600" priority="74" operator="lessThan">
      <formula>$K$7/2</formula>
    </cfRule>
  </conditionalFormatting>
  <conditionalFormatting sqref="L19:L52">
    <cfRule type="cellIs" dxfId="599" priority="73" operator="lessThan">
      <formula>$L$7/2</formula>
    </cfRule>
  </conditionalFormatting>
  <conditionalFormatting sqref="M19:M52">
    <cfRule type="cellIs" dxfId="598" priority="72" operator="lessThan">
      <formula>$M$7/2</formula>
    </cfRule>
  </conditionalFormatting>
  <conditionalFormatting sqref="N19:N52">
    <cfRule type="cellIs" dxfId="597" priority="71" operator="lessThan">
      <formula>$N$7/2</formula>
    </cfRule>
  </conditionalFormatting>
  <conditionalFormatting sqref="O19:O52">
    <cfRule type="cellIs" dxfId="596" priority="70" operator="lessThan">
      <formula>$O$7/2</formula>
    </cfRule>
  </conditionalFormatting>
  <conditionalFormatting sqref="P8:P52">
    <cfRule type="cellIs" dxfId="595" priority="69" operator="lessThan">
      <formula>$P$7/2</formula>
    </cfRule>
  </conditionalFormatting>
  <conditionalFormatting sqref="Q8:Q52">
    <cfRule type="cellIs" dxfId="594" priority="68" operator="lessThan">
      <formula>$Q$7/2</formula>
    </cfRule>
  </conditionalFormatting>
  <conditionalFormatting sqref="R8:R52">
    <cfRule type="cellIs" dxfId="593" priority="67" operator="lessThan">
      <formula>$R$7/2</formula>
    </cfRule>
  </conditionalFormatting>
  <conditionalFormatting sqref="S8:S52">
    <cfRule type="cellIs" dxfId="592" priority="66" operator="lessThan">
      <formula>$S$7/2</formula>
    </cfRule>
  </conditionalFormatting>
  <conditionalFormatting sqref="T8:T52">
    <cfRule type="cellIs" dxfId="591" priority="65" operator="lessThan">
      <formula>$T$7/2</formula>
    </cfRule>
  </conditionalFormatting>
  <conditionalFormatting sqref="U8:U52">
    <cfRule type="cellIs" dxfId="590" priority="64" operator="lessThan">
      <formula>$U$7/2</formula>
    </cfRule>
  </conditionalFormatting>
  <conditionalFormatting sqref="V8:V52">
    <cfRule type="cellIs" dxfId="589" priority="63" operator="lessThan">
      <formula>$V$7/2</formula>
    </cfRule>
  </conditionalFormatting>
  <conditionalFormatting sqref="W8:W52">
    <cfRule type="cellIs" dxfId="588" priority="62" operator="lessThan">
      <formula>$W$7/2</formula>
    </cfRule>
  </conditionalFormatting>
  <conditionalFormatting sqref="X8:X52">
    <cfRule type="cellIs" dxfId="587" priority="61" operator="lessThan">
      <formula>$X$7/2</formula>
    </cfRule>
  </conditionalFormatting>
  <conditionalFormatting sqref="Y8:Y52">
    <cfRule type="cellIs" dxfId="586" priority="60" operator="lessThan">
      <formula>$Y$7/2</formula>
    </cfRule>
  </conditionalFormatting>
  <conditionalFormatting sqref="Z8:Z52">
    <cfRule type="cellIs" dxfId="585" priority="59" operator="lessThan">
      <formula>$Z$7/2</formula>
    </cfRule>
  </conditionalFormatting>
  <conditionalFormatting sqref="AA8:AA52">
    <cfRule type="cellIs" dxfId="584" priority="58" operator="lessThan">
      <formula>$AA$7/2</formula>
    </cfRule>
  </conditionalFormatting>
  <conditionalFormatting sqref="AB8:AB52">
    <cfRule type="cellIs" dxfId="583" priority="57" operator="lessThan">
      <formula>$AB$7/2</formula>
    </cfRule>
  </conditionalFormatting>
  <conditionalFormatting sqref="AC8:AC52">
    <cfRule type="cellIs" dxfId="582" priority="56" operator="lessThan">
      <formula>$AC$7/2</formula>
    </cfRule>
  </conditionalFormatting>
  <conditionalFormatting sqref="AD8:AD52">
    <cfRule type="cellIs" dxfId="581" priority="55" operator="lessThan">
      <formula>$AD$7/2</formula>
    </cfRule>
  </conditionalFormatting>
  <conditionalFormatting sqref="AE8:AE52">
    <cfRule type="cellIs" dxfId="580" priority="54" operator="lessThan">
      <formula>$AE$7/2</formula>
    </cfRule>
  </conditionalFormatting>
  <conditionalFormatting sqref="AF8:AF52">
    <cfRule type="cellIs" dxfId="579" priority="53" operator="lessThan">
      <formula>$AF$7/2</formula>
    </cfRule>
  </conditionalFormatting>
  <conditionalFormatting sqref="AG8:AG52">
    <cfRule type="cellIs" dxfId="578" priority="52" operator="lessThan">
      <formula>$AG$7/2</formula>
    </cfRule>
  </conditionalFormatting>
  <conditionalFormatting sqref="AH8:AH52">
    <cfRule type="cellIs" dxfId="577" priority="51" operator="lessThan">
      <formula>$AH$7/2</formula>
    </cfRule>
  </conditionalFormatting>
  <conditionalFormatting sqref="AI8:AI52">
    <cfRule type="cellIs" dxfId="576" priority="50" operator="lessThan">
      <formula>$AI$7/2</formula>
    </cfRule>
  </conditionalFormatting>
  <conditionalFormatting sqref="AJ8:AJ52">
    <cfRule type="cellIs" dxfId="575" priority="49" operator="lessThan">
      <formula>$AJ$7/2</formula>
    </cfRule>
  </conditionalFormatting>
  <conditionalFormatting sqref="AK19:AK52">
    <cfRule type="cellIs" dxfId="574" priority="48" operator="lessThan">
      <formula>$AK$7/2</formula>
    </cfRule>
  </conditionalFormatting>
  <conditionalFormatting sqref="AL19:AL52">
    <cfRule type="cellIs" dxfId="573" priority="47" operator="lessThan">
      <formula>$AL$7/2</formula>
    </cfRule>
  </conditionalFormatting>
  <conditionalFormatting sqref="AM19:AM52">
    <cfRule type="cellIs" dxfId="572" priority="46" operator="lessThan">
      <formula>$AM$7/2</formula>
    </cfRule>
  </conditionalFormatting>
  <conditionalFormatting sqref="AN19:AN52">
    <cfRule type="cellIs" dxfId="571" priority="45" operator="lessThan">
      <formula>$AN$7/2</formula>
    </cfRule>
  </conditionalFormatting>
  <conditionalFormatting sqref="AO19:AO52">
    <cfRule type="cellIs" dxfId="570" priority="44" operator="lessThan">
      <formula>$AO$7/2</formula>
    </cfRule>
  </conditionalFormatting>
  <conditionalFormatting sqref="AP19:AP52">
    <cfRule type="cellIs" dxfId="569" priority="43" operator="lessThan">
      <formula>$AP$7/2</formula>
    </cfRule>
  </conditionalFormatting>
  <conditionalFormatting sqref="AQ19:AQ52">
    <cfRule type="cellIs" dxfId="568" priority="42" operator="lessThan">
      <formula>$AQ$7/2</formula>
    </cfRule>
  </conditionalFormatting>
  <conditionalFormatting sqref="AR8:AR52">
    <cfRule type="cellIs" dxfId="567" priority="41" operator="lessThan">
      <formula>$AR$7/2</formula>
    </cfRule>
  </conditionalFormatting>
  <conditionalFormatting sqref="AS8:AS52">
    <cfRule type="cellIs" dxfId="566" priority="40" operator="lessThan">
      <formula>$AS$7/2</formula>
    </cfRule>
  </conditionalFormatting>
  <conditionalFormatting sqref="AT8:AT52">
    <cfRule type="cellIs" dxfId="565" priority="39" operator="lessThan">
      <formula>$AT$7/2</formula>
    </cfRule>
  </conditionalFormatting>
  <conditionalFormatting sqref="AU8:AU52">
    <cfRule type="cellIs" dxfId="564" priority="38" operator="lessThan">
      <formula>$AU$7/2</formula>
    </cfRule>
  </conditionalFormatting>
  <conditionalFormatting sqref="AV8:AV52">
    <cfRule type="cellIs" dxfId="563" priority="37" operator="lessThan">
      <formula>$AV$7/2</formula>
    </cfRule>
  </conditionalFormatting>
  <conditionalFormatting sqref="AW8:AW52">
    <cfRule type="cellIs" dxfId="562" priority="36" operator="lessThan">
      <formula>$AW$7/2</formula>
    </cfRule>
  </conditionalFormatting>
  <conditionalFormatting sqref="AX8:AX52">
    <cfRule type="cellIs" dxfId="561" priority="35" operator="lessThan">
      <formula>$AX$7/2</formula>
    </cfRule>
  </conditionalFormatting>
  <conditionalFormatting sqref="AY8:AY52">
    <cfRule type="cellIs" dxfId="560" priority="34" operator="lessThan">
      <formula>$AY$7/2</formula>
    </cfRule>
  </conditionalFormatting>
  <conditionalFormatting sqref="AZ8:AZ52">
    <cfRule type="cellIs" dxfId="559" priority="33" operator="lessThan">
      <formula>$AZ$7/2</formula>
    </cfRule>
  </conditionalFormatting>
  <conditionalFormatting sqref="BA8:BA52">
    <cfRule type="cellIs" dxfId="558" priority="32" operator="lessThan">
      <formula>$BA$7/2</formula>
    </cfRule>
  </conditionalFormatting>
  <conditionalFormatting sqref="BB8:BB52">
    <cfRule type="cellIs" dxfId="557" priority="31" operator="lessThan">
      <formula>$BB$7/2</formula>
    </cfRule>
  </conditionalFormatting>
  <conditionalFormatting sqref="BC8:BC52">
    <cfRule type="cellIs" dxfId="556" priority="30" operator="lessThan">
      <formula>$BC$7/2</formula>
    </cfRule>
  </conditionalFormatting>
  <conditionalFormatting sqref="BD8:BD52">
    <cfRule type="cellIs" dxfId="555" priority="29" operator="lessThan">
      <formula>$BD$7/2</formula>
    </cfRule>
  </conditionalFormatting>
  <conditionalFormatting sqref="BE8:BE52">
    <cfRule type="cellIs" dxfId="554" priority="28" operator="lessThan">
      <formula>$BE$7/2</formula>
    </cfRule>
  </conditionalFormatting>
  <conditionalFormatting sqref="BF8:BF52">
    <cfRule type="cellIs" dxfId="553" priority="27" operator="lessThan">
      <formula>$BF$7/2</formula>
    </cfRule>
  </conditionalFormatting>
  <conditionalFormatting sqref="BG8:BG52">
    <cfRule type="cellIs" dxfId="552" priority="26" operator="lessThan">
      <formula>$BG$7/2</formula>
    </cfRule>
  </conditionalFormatting>
  <conditionalFormatting sqref="BH8:BH52">
    <cfRule type="cellIs" dxfId="551" priority="25" operator="lessThan">
      <formula>$BH$7/2</formula>
    </cfRule>
  </conditionalFormatting>
  <conditionalFormatting sqref="BI8:BI52">
    <cfRule type="cellIs" dxfId="550" priority="24" operator="lessThan">
      <formula>$BI$7/2</formula>
    </cfRule>
  </conditionalFormatting>
  <conditionalFormatting sqref="BJ8:BJ52">
    <cfRule type="cellIs" dxfId="549" priority="23" operator="lessThan">
      <formula>$BJ$7/2</formula>
    </cfRule>
  </conditionalFormatting>
  <conditionalFormatting sqref="BK19:BK52">
    <cfRule type="cellIs" dxfId="548" priority="22" operator="lessThan">
      <formula>$BK$7/2</formula>
    </cfRule>
  </conditionalFormatting>
  <conditionalFormatting sqref="BL8:BL52">
    <cfRule type="cellIs" dxfId="547" priority="21" operator="lessThan">
      <formula>$BL$7/2</formula>
    </cfRule>
  </conditionalFormatting>
  <conditionalFormatting sqref="BM19:BM52">
    <cfRule type="cellIs" dxfId="546" priority="20" operator="lessThan">
      <formula>$BM$7/2</formula>
    </cfRule>
  </conditionalFormatting>
  <conditionalFormatting sqref="BN8:BN52">
    <cfRule type="cellIs" dxfId="545" priority="19" operator="lessThan">
      <formula>$BN$7/2</formula>
    </cfRule>
  </conditionalFormatting>
  <conditionalFormatting sqref="BO8:BO52">
    <cfRule type="cellIs" dxfId="544" priority="18" operator="lessThan">
      <formula>$BO$7/2</formula>
    </cfRule>
  </conditionalFormatting>
  <conditionalFormatting sqref="BP8:BP52">
    <cfRule type="cellIs" dxfId="543" priority="17" operator="lessThan">
      <formula>$BP$7/2</formula>
    </cfRule>
  </conditionalFormatting>
  <conditionalFormatting sqref="I8:I18">
    <cfRule type="cellIs" dxfId="542" priority="16" operator="lessThan">
      <formula>$I$7/2</formula>
    </cfRule>
  </conditionalFormatting>
  <conditionalFormatting sqref="J8:J18">
    <cfRule type="cellIs" dxfId="541" priority="15" operator="lessThan">
      <formula>$J$7/2</formula>
    </cfRule>
  </conditionalFormatting>
  <conditionalFormatting sqref="K8:K18">
    <cfRule type="cellIs" dxfId="540" priority="14" operator="lessThan">
      <formula>$K$7/2</formula>
    </cfRule>
  </conditionalFormatting>
  <conditionalFormatting sqref="L8:L18">
    <cfRule type="cellIs" dxfId="539" priority="13" operator="lessThan">
      <formula>$L$7/2</formula>
    </cfRule>
  </conditionalFormatting>
  <conditionalFormatting sqref="M8:M18">
    <cfRule type="cellIs" dxfId="538" priority="12" operator="lessThan">
      <formula>$M$7/2</formula>
    </cfRule>
  </conditionalFormatting>
  <conditionalFormatting sqref="N8:N18">
    <cfRule type="cellIs" dxfId="537" priority="11" operator="lessThan">
      <formula>$N$7/2</formula>
    </cfRule>
  </conditionalFormatting>
  <conditionalFormatting sqref="O8:O18">
    <cfRule type="cellIs" dxfId="536" priority="10" operator="lessThan">
      <formula>$O$7/2</formula>
    </cfRule>
  </conditionalFormatting>
  <conditionalFormatting sqref="AK8:AK18">
    <cfRule type="cellIs" dxfId="535" priority="9" operator="lessThan">
      <formula>$AK$7/2</formula>
    </cfRule>
  </conditionalFormatting>
  <conditionalFormatting sqref="AL8:AL18">
    <cfRule type="cellIs" dxfId="534" priority="8" operator="lessThan">
      <formula>$AL$7/2</formula>
    </cfRule>
  </conditionalFormatting>
  <conditionalFormatting sqref="AM8:AM18">
    <cfRule type="cellIs" dxfId="533" priority="7" operator="lessThan">
      <formula>$AM$7/2</formula>
    </cfRule>
  </conditionalFormatting>
  <conditionalFormatting sqref="AN8:AN18">
    <cfRule type="cellIs" dxfId="532" priority="6" operator="lessThan">
      <formula>$AN$7/2</formula>
    </cfRule>
  </conditionalFormatting>
  <conditionalFormatting sqref="AO8:AO18">
    <cfRule type="cellIs" dxfId="531" priority="5" operator="lessThan">
      <formula>$AO$7/2</formula>
    </cfRule>
  </conditionalFormatting>
  <conditionalFormatting sqref="AP8:AP18">
    <cfRule type="cellIs" dxfId="530" priority="4" operator="lessThan">
      <formula>$AP$7/2</formula>
    </cfRule>
  </conditionalFormatting>
  <conditionalFormatting sqref="AQ8:AQ18">
    <cfRule type="cellIs" dxfId="529" priority="3" operator="lessThan">
      <formula>$AQ$7/2</formula>
    </cfRule>
  </conditionalFormatting>
  <conditionalFormatting sqref="BK8:BK18">
    <cfRule type="cellIs" dxfId="528" priority="2" operator="lessThan">
      <formula>$BK$7/2</formula>
    </cfRule>
  </conditionalFormatting>
  <conditionalFormatting sqref="BM8:BM18">
    <cfRule type="cellIs" dxfId="527" priority="1" operator="lessThan">
      <formula>$BM$7/2</formula>
    </cfRule>
  </conditionalFormatting>
  <dataValidations count="65"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whole" allowBlank="1" showInputMessage="1" showErrorMessage="1" sqref="I7:AG7">
      <formula1>1</formula1>
      <formula2>50</formula2>
    </dataValidation>
    <dataValidation type="list" allowBlank="1" showInputMessage="1" showErrorMessage="1" promptTitle="เช็คเวลาเรียน" sqref="I53:BX1048576">
      <formula1>เช็ค</formula1>
    </dataValidation>
    <dataValidation type="list" allowBlank="1" showInputMessage="1" sqref="BW8:BW52">
      <formula1>regrade</formula1>
    </dataValidation>
    <dataValidation allowBlank="1" showInputMessage="1" showErrorMessage="1" promptTitle="เดือน" sqref="BX3"/>
    <dataValidation allowBlank="1" showInputMessage="1" showErrorMessage="1" promptTitle="เช็คเวลาเรียน" sqref="BX8:BX52 BL7:BP7 BJ7 AH7:AJ7"/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CE63"/>
  <sheetViews>
    <sheetView workbookViewId="0">
      <pane xSplit="6" ySplit="7" topLeftCell="AQ8" activePane="bottomRight" state="frozen"/>
      <selection activeCell="BO7" sqref="BO7"/>
      <selection pane="topRight" activeCell="BO7" sqref="BO7"/>
      <selection pane="bottomLeft" activeCell="BO7" sqref="BO7"/>
      <selection pane="bottomRight" activeCell="BO7" sqref="BO7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IF(INDIRECT("หน้าหลัก!D28")="","",INDIRECT("หน้าหลัก!D28"))</f>
        <v/>
      </c>
      <c r="E3" s="750" t="str">
        <f ca="1">IF(INDIRECT("หน้าหลัก!H28")="","",INDIRECT("หน้าหลัก!H28")&amp;" ชั่วโมง/ปี")</f>
        <v/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IF(INDIRECT("หน้าหลัก!E28")="","",INDIRECT("หน้าหลัก!E28"))</f>
        <v/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/>
      <c r="AL5" s="742"/>
      <c r="AM5" s="742"/>
      <c r="AN5" s="742"/>
      <c r="AO5" s="742"/>
      <c r="AP5" s="742"/>
      <c r="AQ5" s="742"/>
      <c r="AR5" s="742"/>
      <c r="AS5" s="742"/>
      <c r="AT5" s="742"/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100-INDIRECT("หน้าหลัก!L28") &amp; "%"</f>
        <v>100%</v>
      </c>
      <c r="BL6" s="391" t="s">
        <v>317</v>
      </c>
      <c r="BM6" s="430" t="str">
        <f ca="1">INDIRECT("หน้าหลัก!L28") &amp; "%"</f>
        <v>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0</v>
      </c>
      <c r="AI7" s="435"/>
      <c r="AJ7" s="432">
        <f>AH7+AI7</f>
        <v>0</v>
      </c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0</v>
      </c>
      <c r="BK7" s="436"/>
      <c r="BL7" s="434">
        <f ca="1">BO7*BK6</f>
        <v>0</v>
      </c>
      <c r="BM7" s="437"/>
      <c r="BN7" s="434" t="e">
        <f ca="1">BO7*BM6</f>
        <v>#VALUE!</v>
      </c>
      <c r="BO7" s="436"/>
      <c r="BP7" s="433">
        <f>SUM(BJ7,BO7)</f>
        <v>0</v>
      </c>
      <c r="BQ7" s="421">
        <f>AJ7</f>
        <v>0</v>
      </c>
      <c r="BR7" s="421">
        <f>BP7</f>
        <v>0</v>
      </c>
      <c r="BS7" s="421">
        <f>BQ7+BR7</f>
        <v>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/>
      <c r="J8" s="155"/>
      <c r="K8" s="155"/>
      <c r="L8" s="155"/>
      <c r="M8" s="156"/>
      <c r="N8" s="188"/>
      <c r="O8" s="155"/>
      <c r="P8" s="155"/>
      <c r="Q8" s="155"/>
      <c r="R8" s="156"/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0</v>
      </c>
      <c r="AI8" s="189"/>
      <c r="AJ8" s="158">
        <f t="shared" ref="AJ8:AJ52" ca="1" si="1">IF(C8="","",SUMIF(AH8:AI8,"&lt;&gt;-1"))</f>
        <v>0</v>
      </c>
      <c r="AK8" s="189"/>
      <c r="AL8" s="190"/>
      <c r="AM8" s="190"/>
      <c r="AN8" s="190"/>
      <c r="AO8" s="191"/>
      <c r="AP8" s="189"/>
      <c r="AQ8" s="190"/>
      <c r="AR8" s="190"/>
      <c r="AS8" s="190"/>
      <c r="AT8" s="191"/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0</v>
      </c>
      <c r="BK8" s="189"/>
      <c r="BL8" s="438" t="e">
        <f t="shared" ref="BL8:BL52" ca="1" si="3">IF(C8="","",ROUND(BK8*BL$7/BK$7,0))</f>
        <v>#DIV/0!</v>
      </c>
      <c r="BM8" s="364"/>
      <c r="BN8" s="438" t="e">
        <f t="shared" ref="BN8:BN52" ca="1" si="4">IF(C8="","",ROUND(BM8*BN$7/BM$7,0))</f>
        <v>#VALUE!</v>
      </c>
      <c r="BO8" s="159" t="e">
        <f t="shared" ref="BO8:BO52" ca="1" si="5">IF(C8="","",BL8+BN8)</f>
        <v>#DIV/0!</v>
      </c>
      <c r="BP8" s="158" t="e">
        <f ca="1">IF(C8="","",SUM(BJ8,BO8))</f>
        <v>#DIV/0!</v>
      </c>
      <c r="BQ8" s="193">
        <f ca="1">AJ8</f>
        <v>0</v>
      </c>
      <c r="BR8" s="194" t="e">
        <f ca="1">BP8</f>
        <v>#DIV/0!</v>
      </c>
      <c r="BS8" s="195" t="e">
        <f t="shared" ref="BS8:BS52" ca="1" si="6">IF(C8="","",BQ8+BR8)</f>
        <v>#DIV/0!</v>
      </c>
      <c r="BT8" s="196" t="e">
        <f t="shared" ref="BT8:BT52" ca="1" si="7">IF(C8="","",ROUND(BS8/BS$7*BT$7,0))</f>
        <v>#DIV/0!</v>
      </c>
      <c r="BU8" s="158" t="e">
        <f ca="1">IF(BT8="","",IF(BX8&lt;&gt;"","-",IF(BW8&lt;&gt;"",BW8,IF(COUNTIF(I8:BP8,"-1")&gt;0,"ร",VLOOKUP(BT8,หน้าหลัก!Q$5:U$13,4,TRUE)))))</f>
        <v>#DIV/0!</v>
      </c>
      <c r="BV8" s="197" t="e">
        <f ca="1">BU8&amp;ข้อมูลนักเรียน!G8</f>
        <v>#DIV/0!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/>
      <c r="J9" s="123"/>
      <c r="K9" s="123"/>
      <c r="L9" s="123"/>
      <c r="M9" s="124"/>
      <c r="N9" s="122"/>
      <c r="O9" s="123"/>
      <c r="P9" s="123"/>
      <c r="Q9" s="123"/>
      <c r="R9" s="124"/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0</v>
      </c>
      <c r="AI9" s="202"/>
      <c r="AJ9" s="206">
        <f t="shared" ca="1" si="1"/>
        <v>0</v>
      </c>
      <c r="AK9" s="202"/>
      <c r="AL9" s="203"/>
      <c r="AM9" s="203"/>
      <c r="AN9" s="203"/>
      <c r="AO9" s="204"/>
      <c r="AP9" s="202"/>
      <c r="AQ9" s="203"/>
      <c r="AR9" s="203"/>
      <c r="AS9" s="203"/>
      <c r="AT9" s="204"/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0</v>
      </c>
      <c r="BK9" s="202"/>
      <c r="BL9" s="439" t="e">
        <f t="shared" ca="1" si="3"/>
        <v>#DIV/0!</v>
      </c>
      <c r="BM9" s="365"/>
      <c r="BN9" s="439" t="e">
        <f t="shared" ca="1" si="4"/>
        <v>#VALUE!</v>
      </c>
      <c r="BO9" s="159" t="e">
        <f t="shared" ca="1" si="5"/>
        <v>#DIV/0!</v>
      </c>
      <c r="BP9" s="206" t="e">
        <f t="shared" ref="BP9:BP52" ca="1" si="8">IF(C9="","",SUM(BJ9,BO9))</f>
        <v>#DIV/0!</v>
      </c>
      <c r="BQ9" s="193">
        <f t="shared" ref="BQ9:BQ52" ca="1" si="9">AJ9</f>
        <v>0</v>
      </c>
      <c r="BR9" s="194" t="e">
        <f t="shared" ref="BR9:BR52" ca="1" si="10">BP9</f>
        <v>#DIV/0!</v>
      </c>
      <c r="BS9" s="195" t="e">
        <f t="shared" ca="1" si="6"/>
        <v>#DIV/0!</v>
      </c>
      <c r="BT9" s="196" t="e">
        <f t="shared" ca="1" si="7"/>
        <v>#DIV/0!</v>
      </c>
      <c r="BU9" s="206" t="e">
        <f ca="1">IF(BT9="","",IF(BX9&lt;&gt;"","-",IF(BW9&lt;&gt;"",BW9,IF(COUNTIF(I9:BP9,"-1")&gt;0,"ร",VLOOKUP(BT9,หน้าหลัก!Q$5:U$13,4,TRUE)))))</f>
        <v>#DIV/0!</v>
      </c>
      <c r="BV9" s="207" t="e">
        <f ca="1">BU9&amp;ข้อมูลนักเรียน!G9</f>
        <v>#DIV/0!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/>
      <c r="J10" s="123"/>
      <c r="K10" s="123"/>
      <c r="L10" s="123"/>
      <c r="M10" s="124"/>
      <c r="N10" s="122"/>
      <c r="O10" s="123"/>
      <c r="P10" s="123"/>
      <c r="Q10" s="123"/>
      <c r="R10" s="124"/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0</v>
      </c>
      <c r="AI10" s="202"/>
      <c r="AJ10" s="206">
        <f t="shared" ca="1" si="1"/>
        <v>0</v>
      </c>
      <c r="AK10" s="202"/>
      <c r="AL10" s="203"/>
      <c r="AM10" s="203"/>
      <c r="AN10" s="203"/>
      <c r="AO10" s="204"/>
      <c r="AP10" s="202"/>
      <c r="AQ10" s="203"/>
      <c r="AR10" s="203"/>
      <c r="AS10" s="203"/>
      <c r="AT10" s="204"/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0</v>
      </c>
      <c r="BK10" s="202"/>
      <c r="BL10" s="439" t="e">
        <f t="shared" ca="1" si="3"/>
        <v>#DIV/0!</v>
      </c>
      <c r="BM10" s="365"/>
      <c r="BN10" s="439" t="e">
        <f t="shared" ca="1" si="4"/>
        <v>#VALUE!</v>
      </c>
      <c r="BO10" s="159" t="e">
        <f t="shared" ca="1" si="5"/>
        <v>#DIV/0!</v>
      </c>
      <c r="BP10" s="206" t="e">
        <f t="shared" ca="1" si="8"/>
        <v>#DIV/0!</v>
      </c>
      <c r="BQ10" s="193">
        <f t="shared" ca="1" si="9"/>
        <v>0</v>
      </c>
      <c r="BR10" s="194" t="e">
        <f t="shared" ca="1" si="10"/>
        <v>#DIV/0!</v>
      </c>
      <c r="BS10" s="195" t="e">
        <f t="shared" ca="1" si="6"/>
        <v>#DIV/0!</v>
      </c>
      <c r="BT10" s="196" t="e">
        <f t="shared" ca="1" si="7"/>
        <v>#DIV/0!</v>
      </c>
      <c r="BU10" s="206" t="e">
        <f ca="1">IF(BT10="","",IF(BX10&lt;&gt;"","-",IF(BW10&lt;&gt;"",BW10,IF(COUNTIF(I10:BP10,"-1")&gt;0,"ร",VLOOKUP(BT10,หน้าหลัก!Q$5:U$13,4,TRUE)))))</f>
        <v>#DIV/0!</v>
      </c>
      <c r="BV10" s="207" t="e">
        <f ca="1">BU10&amp;ข้อมูลนักเรียน!G10</f>
        <v>#DIV/0!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/>
      <c r="J11" s="123"/>
      <c r="K11" s="123"/>
      <c r="L11" s="123"/>
      <c r="M11" s="124"/>
      <c r="N11" s="122"/>
      <c r="O11" s="123"/>
      <c r="P11" s="123"/>
      <c r="Q11" s="123"/>
      <c r="R11" s="124"/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0</v>
      </c>
      <c r="AI11" s="202"/>
      <c r="AJ11" s="206">
        <f t="shared" ca="1" si="1"/>
        <v>0</v>
      </c>
      <c r="AK11" s="202"/>
      <c r="AL11" s="203"/>
      <c r="AM11" s="203"/>
      <c r="AN11" s="203"/>
      <c r="AO11" s="204"/>
      <c r="AP11" s="202"/>
      <c r="AQ11" s="203"/>
      <c r="AR11" s="203"/>
      <c r="AS11" s="203"/>
      <c r="AT11" s="204"/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0</v>
      </c>
      <c r="BK11" s="202"/>
      <c r="BL11" s="439" t="e">
        <f t="shared" ca="1" si="3"/>
        <v>#DIV/0!</v>
      </c>
      <c r="BM11" s="365"/>
      <c r="BN11" s="439" t="e">
        <f t="shared" ca="1" si="4"/>
        <v>#VALUE!</v>
      </c>
      <c r="BO11" s="159" t="e">
        <f t="shared" ca="1" si="5"/>
        <v>#DIV/0!</v>
      </c>
      <c r="BP11" s="206" t="e">
        <f t="shared" ca="1" si="8"/>
        <v>#DIV/0!</v>
      </c>
      <c r="BQ11" s="193">
        <f t="shared" ca="1" si="9"/>
        <v>0</v>
      </c>
      <c r="BR11" s="194" t="e">
        <f t="shared" ca="1" si="10"/>
        <v>#DIV/0!</v>
      </c>
      <c r="BS11" s="195" t="e">
        <f t="shared" ca="1" si="6"/>
        <v>#DIV/0!</v>
      </c>
      <c r="BT11" s="196" t="e">
        <f t="shared" ca="1" si="7"/>
        <v>#DIV/0!</v>
      </c>
      <c r="BU11" s="206" t="e">
        <f ca="1">IF(BT11="","",IF(BX11&lt;&gt;"","-",IF(BW11&lt;&gt;"",BW11,IF(COUNTIF(I11:BP11,"-1")&gt;0,"ร",VLOOKUP(BT11,หน้าหลัก!Q$5:U$13,4,TRUE)))))</f>
        <v>#DIV/0!</v>
      </c>
      <c r="BV11" s="207" t="e">
        <f ca="1">BU11&amp;ข้อมูลนักเรียน!G11</f>
        <v>#DIV/0!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/>
      <c r="J12" s="123"/>
      <c r="K12" s="123"/>
      <c r="L12" s="123"/>
      <c r="M12" s="124"/>
      <c r="N12" s="122"/>
      <c r="O12" s="123"/>
      <c r="P12" s="123"/>
      <c r="Q12" s="123"/>
      <c r="R12" s="124"/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0</v>
      </c>
      <c r="AI12" s="202"/>
      <c r="AJ12" s="206">
        <f t="shared" ca="1" si="1"/>
        <v>0</v>
      </c>
      <c r="AK12" s="202"/>
      <c r="AL12" s="203"/>
      <c r="AM12" s="203"/>
      <c r="AN12" s="203"/>
      <c r="AO12" s="204"/>
      <c r="AP12" s="202"/>
      <c r="AQ12" s="203"/>
      <c r="AR12" s="203"/>
      <c r="AS12" s="203"/>
      <c r="AT12" s="204"/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0</v>
      </c>
      <c r="BK12" s="202"/>
      <c r="BL12" s="439" t="e">
        <f t="shared" ca="1" si="3"/>
        <v>#DIV/0!</v>
      </c>
      <c r="BM12" s="365"/>
      <c r="BN12" s="439" t="e">
        <f t="shared" ca="1" si="4"/>
        <v>#VALUE!</v>
      </c>
      <c r="BO12" s="159" t="e">
        <f t="shared" ca="1" si="5"/>
        <v>#DIV/0!</v>
      </c>
      <c r="BP12" s="206" t="e">
        <f t="shared" ca="1" si="8"/>
        <v>#DIV/0!</v>
      </c>
      <c r="BQ12" s="193">
        <f t="shared" ca="1" si="9"/>
        <v>0</v>
      </c>
      <c r="BR12" s="194" t="e">
        <f t="shared" ca="1" si="10"/>
        <v>#DIV/0!</v>
      </c>
      <c r="BS12" s="195" t="e">
        <f t="shared" ca="1" si="6"/>
        <v>#DIV/0!</v>
      </c>
      <c r="BT12" s="196" t="e">
        <f t="shared" ca="1" si="7"/>
        <v>#DIV/0!</v>
      </c>
      <c r="BU12" s="206" t="e">
        <f ca="1">IF(BT12="","",IF(BX12&lt;&gt;"","-",IF(BW12&lt;&gt;"",BW12,IF(COUNTIF(I12:BP12,"-1")&gt;0,"ร",VLOOKUP(BT12,หน้าหลัก!Q$5:U$13,4,TRUE)))))</f>
        <v>#DIV/0!</v>
      </c>
      <c r="BV12" s="207" t="e">
        <f ca="1">BU12&amp;ข้อมูลนักเรียน!G12</f>
        <v>#DIV/0!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/>
      <c r="J13" s="123"/>
      <c r="K13" s="123"/>
      <c r="L13" s="123"/>
      <c r="M13" s="124"/>
      <c r="N13" s="122"/>
      <c r="O13" s="123"/>
      <c r="P13" s="123"/>
      <c r="Q13" s="123"/>
      <c r="R13" s="124"/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0</v>
      </c>
      <c r="AI13" s="202"/>
      <c r="AJ13" s="206">
        <f t="shared" ca="1" si="1"/>
        <v>0</v>
      </c>
      <c r="AK13" s="202"/>
      <c r="AL13" s="203"/>
      <c r="AM13" s="203"/>
      <c r="AN13" s="203"/>
      <c r="AO13" s="204"/>
      <c r="AP13" s="202"/>
      <c r="AQ13" s="203"/>
      <c r="AR13" s="203"/>
      <c r="AS13" s="203"/>
      <c r="AT13" s="204"/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0</v>
      </c>
      <c r="BK13" s="202"/>
      <c r="BL13" s="439" t="e">
        <f t="shared" ca="1" si="3"/>
        <v>#DIV/0!</v>
      </c>
      <c r="BM13" s="365"/>
      <c r="BN13" s="439" t="e">
        <f t="shared" ca="1" si="4"/>
        <v>#VALUE!</v>
      </c>
      <c r="BO13" s="159" t="e">
        <f t="shared" ca="1" si="5"/>
        <v>#DIV/0!</v>
      </c>
      <c r="BP13" s="206" t="e">
        <f t="shared" ca="1" si="8"/>
        <v>#DIV/0!</v>
      </c>
      <c r="BQ13" s="193">
        <f t="shared" ca="1" si="9"/>
        <v>0</v>
      </c>
      <c r="BR13" s="194" t="e">
        <f t="shared" ca="1" si="10"/>
        <v>#DIV/0!</v>
      </c>
      <c r="BS13" s="195" t="e">
        <f t="shared" ca="1" si="6"/>
        <v>#DIV/0!</v>
      </c>
      <c r="BT13" s="196" t="e">
        <f t="shared" ca="1" si="7"/>
        <v>#DIV/0!</v>
      </c>
      <c r="BU13" s="206" t="e">
        <f ca="1">IF(BT13="","",IF(BX13&lt;&gt;"","-",IF(BW13&lt;&gt;"",BW13,IF(COUNTIF(I13:BP13,"-1")&gt;0,"ร",VLOOKUP(BT13,หน้าหลัก!Q$5:U$13,4,TRUE)))))</f>
        <v>#DIV/0!</v>
      </c>
      <c r="BV13" s="207" t="e">
        <f ca="1">BU13&amp;ข้อมูลนักเรียน!G13</f>
        <v>#DIV/0!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/>
      <c r="J14" s="123"/>
      <c r="K14" s="123"/>
      <c r="L14" s="123"/>
      <c r="M14" s="124"/>
      <c r="N14" s="122"/>
      <c r="O14" s="123"/>
      <c r="P14" s="123"/>
      <c r="Q14" s="123"/>
      <c r="R14" s="124"/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0</v>
      </c>
      <c r="AI14" s="202"/>
      <c r="AJ14" s="206">
        <f t="shared" ca="1" si="1"/>
        <v>0</v>
      </c>
      <c r="AK14" s="202"/>
      <c r="AL14" s="203"/>
      <c r="AM14" s="203"/>
      <c r="AN14" s="203"/>
      <c r="AO14" s="204"/>
      <c r="AP14" s="202"/>
      <c r="AQ14" s="203"/>
      <c r="AR14" s="203"/>
      <c r="AS14" s="203"/>
      <c r="AT14" s="204"/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0</v>
      </c>
      <c r="BK14" s="202"/>
      <c r="BL14" s="439" t="e">
        <f t="shared" ca="1" si="3"/>
        <v>#DIV/0!</v>
      </c>
      <c r="BM14" s="365"/>
      <c r="BN14" s="439" t="e">
        <f t="shared" ca="1" si="4"/>
        <v>#VALUE!</v>
      </c>
      <c r="BO14" s="159" t="e">
        <f t="shared" ca="1" si="5"/>
        <v>#DIV/0!</v>
      </c>
      <c r="BP14" s="206" t="e">
        <f t="shared" ca="1" si="8"/>
        <v>#DIV/0!</v>
      </c>
      <c r="BQ14" s="193">
        <f t="shared" ca="1" si="9"/>
        <v>0</v>
      </c>
      <c r="BR14" s="194" t="e">
        <f t="shared" ca="1" si="10"/>
        <v>#DIV/0!</v>
      </c>
      <c r="BS14" s="195" t="e">
        <f t="shared" ca="1" si="6"/>
        <v>#DIV/0!</v>
      </c>
      <c r="BT14" s="196" t="e">
        <f t="shared" ca="1" si="7"/>
        <v>#DIV/0!</v>
      </c>
      <c r="BU14" s="206" t="e">
        <f ca="1">IF(BT14="","",IF(BX14&lt;&gt;"","-",IF(BW14&lt;&gt;"",BW14,IF(COUNTIF(I14:BP14,"-1")&gt;0,"ร",VLOOKUP(BT14,หน้าหลัก!Q$5:U$13,4,TRUE)))))</f>
        <v>#DIV/0!</v>
      </c>
      <c r="BV14" s="207" t="e">
        <f ca="1">BU14&amp;ข้อมูลนักเรียน!G14</f>
        <v>#DIV/0!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/>
      <c r="J15" s="123"/>
      <c r="K15" s="123"/>
      <c r="L15" s="123"/>
      <c r="M15" s="124"/>
      <c r="N15" s="122"/>
      <c r="O15" s="123"/>
      <c r="P15" s="123"/>
      <c r="Q15" s="123"/>
      <c r="R15" s="124"/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0</v>
      </c>
      <c r="AI15" s="202"/>
      <c r="AJ15" s="206">
        <f t="shared" ca="1" si="1"/>
        <v>0</v>
      </c>
      <c r="AK15" s="202"/>
      <c r="AL15" s="203"/>
      <c r="AM15" s="203"/>
      <c r="AN15" s="203"/>
      <c r="AO15" s="204"/>
      <c r="AP15" s="202"/>
      <c r="AQ15" s="203"/>
      <c r="AR15" s="203"/>
      <c r="AS15" s="203"/>
      <c r="AT15" s="204"/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0</v>
      </c>
      <c r="BK15" s="202"/>
      <c r="BL15" s="439" t="e">
        <f t="shared" ca="1" si="3"/>
        <v>#DIV/0!</v>
      </c>
      <c r="BM15" s="365"/>
      <c r="BN15" s="439" t="e">
        <f t="shared" ca="1" si="4"/>
        <v>#VALUE!</v>
      </c>
      <c r="BO15" s="159" t="e">
        <f t="shared" ca="1" si="5"/>
        <v>#DIV/0!</v>
      </c>
      <c r="BP15" s="206" t="e">
        <f t="shared" ca="1" si="8"/>
        <v>#DIV/0!</v>
      </c>
      <c r="BQ15" s="193">
        <f t="shared" ca="1" si="9"/>
        <v>0</v>
      </c>
      <c r="BR15" s="194" t="e">
        <f t="shared" ca="1" si="10"/>
        <v>#DIV/0!</v>
      </c>
      <c r="BS15" s="195" t="e">
        <f t="shared" ca="1" si="6"/>
        <v>#DIV/0!</v>
      </c>
      <c r="BT15" s="196" t="e">
        <f t="shared" ca="1" si="7"/>
        <v>#DIV/0!</v>
      </c>
      <c r="BU15" s="206" t="e">
        <f ca="1">IF(BT15="","",IF(BX15&lt;&gt;"","-",IF(BW15&lt;&gt;"",BW15,IF(COUNTIF(I15:BP15,"-1")&gt;0,"ร",VLOOKUP(BT15,หน้าหลัก!Q$5:U$13,4,TRUE)))))</f>
        <v>#DIV/0!</v>
      </c>
      <c r="BV15" s="207" t="e">
        <f ca="1">BU15&amp;ข้อมูลนักเรียน!G15</f>
        <v>#DIV/0!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/>
      <c r="J16" s="123"/>
      <c r="K16" s="123"/>
      <c r="L16" s="123"/>
      <c r="M16" s="124"/>
      <c r="N16" s="122"/>
      <c r="O16" s="123"/>
      <c r="P16" s="123"/>
      <c r="Q16" s="123"/>
      <c r="R16" s="124"/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0</v>
      </c>
      <c r="AI16" s="202"/>
      <c r="AJ16" s="206">
        <f t="shared" ca="1" si="1"/>
        <v>0</v>
      </c>
      <c r="AK16" s="202"/>
      <c r="AL16" s="203"/>
      <c r="AM16" s="203"/>
      <c r="AN16" s="203"/>
      <c r="AO16" s="204"/>
      <c r="AP16" s="202"/>
      <c r="AQ16" s="203"/>
      <c r="AR16" s="203"/>
      <c r="AS16" s="203"/>
      <c r="AT16" s="204"/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0</v>
      </c>
      <c r="BK16" s="202"/>
      <c r="BL16" s="439" t="e">
        <f t="shared" ca="1" si="3"/>
        <v>#DIV/0!</v>
      </c>
      <c r="BM16" s="365"/>
      <c r="BN16" s="439" t="e">
        <f t="shared" ca="1" si="4"/>
        <v>#VALUE!</v>
      </c>
      <c r="BO16" s="159" t="e">
        <f t="shared" ca="1" si="5"/>
        <v>#DIV/0!</v>
      </c>
      <c r="BP16" s="206" t="e">
        <f t="shared" ca="1" si="8"/>
        <v>#DIV/0!</v>
      </c>
      <c r="BQ16" s="193">
        <f t="shared" ca="1" si="9"/>
        <v>0</v>
      </c>
      <c r="BR16" s="194" t="e">
        <f t="shared" ca="1" si="10"/>
        <v>#DIV/0!</v>
      </c>
      <c r="BS16" s="195" t="e">
        <f t="shared" ca="1" si="6"/>
        <v>#DIV/0!</v>
      </c>
      <c r="BT16" s="196" t="e">
        <f t="shared" ca="1" si="7"/>
        <v>#DIV/0!</v>
      </c>
      <c r="BU16" s="206" t="e">
        <f ca="1">IF(BT16="","",IF(BX16&lt;&gt;"","-",IF(BW16&lt;&gt;"",BW16,IF(COUNTIF(I16:BP16,"-1")&gt;0,"ร",VLOOKUP(BT16,หน้าหลัก!Q$5:U$13,4,TRUE)))))</f>
        <v>#DIV/0!</v>
      </c>
      <c r="BV16" s="207" t="e">
        <f ca="1">BU16&amp;ข้อมูลนักเรียน!G16</f>
        <v>#DIV/0!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/>
      <c r="J17" s="123"/>
      <c r="K17" s="123"/>
      <c r="L17" s="123"/>
      <c r="M17" s="124"/>
      <c r="N17" s="122"/>
      <c r="O17" s="123"/>
      <c r="P17" s="123"/>
      <c r="Q17" s="123"/>
      <c r="R17" s="124"/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0</v>
      </c>
      <c r="AI17" s="202"/>
      <c r="AJ17" s="206">
        <f t="shared" ca="1" si="1"/>
        <v>0</v>
      </c>
      <c r="AK17" s="202"/>
      <c r="AL17" s="203"/>
      <c r="AM17" s="203"/>
      <c r="AN17" s="203"/>
      <c r="AO17" s="204"/>
      <c r="AP17" s="202"/>
      <c r="AQ17" s="203"/>
      <c r="AR17" s="203"/>
      <c r="AS17" s="203"/>
      <c r="AT17" s="204"/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0</v>
      </c>
      <c r="BK17" s="202"/>
      <c r="BL17" s="439" t="e">
        <f t="shared" ca="1" si="3"/>
        <v>#DIV/0!</v>
      </c>
      <c r="BM17" s="365"/>
      <c r="BN17" s="439" t="e">
        <f t="shared" ca="1" si="4"/>
        <v>#VALUE!</v>
      </c>
      <c r="BO17" s="159" t="e">
        <f t="shared" ca="1" si="5"/>
        <v>#DIV/0!</v>
      </c>
      <c r="BP17" s="206" t="e">
        <f t="shared" ca="1" si="8"/>
        <v>#DIV/0!</v>
      </c>
      <c r="BQ17" s="193">
        <f t="shared" ca="1" si="9"/>
        <v>0</v>
      </c>
      <c r="BR17" s="194" t="e">
        <f t="shared" ca="1" si="10"/>
        <v>#DIV/0!</v>
      </c>
      <c r="BS17" s="195" t="e">
        <f t="shared" ca="1" si="6"/>
        <v>#DIV/0!</v>
      </c>
      <c r="BT17" s="196" t="e">
        <f t="shared" ca="1" si="7"/>
        <v>#DIV/0!</v>
      </c>
      <c r="BU17" s="206" t="e">
        <f ca="1">IF(BT17="","",IF(BX17&lt;&gt;"","-",IF(BW17&lt;&gt;"",BW17,IF(COUNTIF(I17:BP17,"-1")&gt;0,"ร",VLOOKUP(BT17,หน้าหลัก!Q$5:U$13,4,TRUE)))))</f>
        <v>#DIV/0!</v>
      </c>
      <c r="BV17" s="207" t="e">
        <f ca="1">BU17&amp;ข้อมูลนักเรียน!G17</f>
        <v>#DIV/0!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/>
      <c r="J18" s="123"/>
      <c r="K18" s="123"/>
      <c r="L18" s="123"/>
      <c r="M18" s="124"/>
      <c r="N18" s="122"/>
      <c r="O18" s="123"/>
      <c r="P18" s="123"/>
      <c r="Q18" s="123"/>
      <c r="R18" s="124"/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0</v>
      </c>
      <c r="AI18" s="202"/>
      <c r="AJ18" s="206">
        <f t="shared" ca="1" si="1"/>
        <v>0</v>
      </c>
      <c r="AK18" s="202"/>
      <c r="AL18" s="203"/>
      <c r="AM18" s="203"/>
      <c r="AN18" s="203"/>
      <c r="AO18" s="204"/>
      <c r="AP18" s="202"/>
      <c r="AQ18" s="203"/>
      <c r="AR18" s="203"/>
      <c r="AS18" s="203"/>
      <c r="AT18" s="204"/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0</v>
      </c>
      <c r="BK18" s="202"/>
      <c r="BL18" s="439" t="e">
        <f t="shared" ca="1" si="3"/>
        <v>#DIV/0!</v>
      </c>
      <c r="BM18" s="365"/>
      <c r="BN18" s="439" t="e">
        <f t="shared" ca="1" si="4"/>
        <v>#VALUE!</v>
      </c>
      <c r="BO18" s="159" t="e">
        <f t="shared" ca="1" si="5"/>
        <v>#DIV/0!</v>
      </c>
      <c r="BP18" s="206" t="e">
        <f t="shared" ca="1" si="8"/>
        <v>#DIV/0!</v>
      </c>
      <c r="BQ18" s="193">
        <f t="shared" ca="1" si="9"/>
        <v>0</v>
      </c>
      <c r="BR18" s="194" t="e">
        <f t="shared" ca="1" si="10"/>
        <v>#DIV/0!</v>
      </c>
      <c r="BS18" s="195" t="e">
        <f t="shared" ca="1" si="6"/>
        <v>#DIV/0!</v>
      </c>
      <c r="BT18" s="196" t="e">
        <f t="shared" ca="1" si="7"/>
        <v>#DIV/0!</v>
      </c>
      <c r="BU18" s="206" t="e">
        <f ca="1">IF(BT18="","",IF(BX18&lt;&gt;"","-",IF(BW18&lt;&gt;"",BW18,IF(COUNTIF(I18:BP18,"-1")&gt;0,"ร",VLOOKUP(BT18,หน้าหลัก!Q$5:U$13,4,TRUE)))))</f>
        <v>#DIV/0!</v>
      </c>
      <c r="BV18" s="207" t="e">
        <f ca="1">BU18&amp;ข้อมูลนักเรียน!G18</f>
        <v>#DIV/0!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526" priority="61" operator="notEqual">
      <formula>""""""</formula>
    </cfRule>
  </conditionalFormatting>
  <conditionalFormatting sqref="I8:I52">
    <cfRule type="cellIs" dxfId="525" priority="60" operator="lessThan">
      <formula>$I$7/2</formula>
    </cfRule>
  </conditionalFormatting>
  <conditionalFormatting sqref="J8:J52">
    <cfRule type="cellIs" dxfId="524" priority="59" operator="lessThan">
      <formula>$J$7/2</formula>
    </cfRule>
  </conditionalFormatting>
  <conditionalFormatting sqref="K8:K52">
    <cfRule type="cellIs" dxfId="523" priority="58" operator="lessThan">
      <formula>$K$7/2</formula>
    </cfRule>
  </conditionalFormatting>
  <conditionalFormatting sqref="L8:L52">
    <cfRule type="cellIs" dxfId="522" priority="57" operator="lessThan">
      <formula>$L$7/2</formula>
    </cfRule>
  </conditionalFormatting>
  <conditionalFormatting sqref="M8:M52">
    <cfRule type="cellIs" dxfId="521" priority="56" operator="lessThan">
      <formula>$M$7/2</formula>
    </cfRule>
  </conditionalFormatting>
  <conditionalFormatting sqref="N8:N52">
    <cfRule type="cellIs" dxfId="520" priority="55" operator="lessThan">
      <formula>$N$7/2</formula>
    </cfRule>
  </conditionalFormatting>
  <conditionalFormatting sqref="O8:O52">
    <cfRule type="cellIs" dxfId="519" priority="54" operator="lessThan">
      <formula>$O$7/2</formula>
    </cfRule>
  </conditionalFormatting>
  <conditionalFormatting sqref="P8:P52">
    <cfRule type="cellIs" dxfId="518" priority="53" operator="lessThan">
      <formula>$P$7/2</formula>
    </cfRule>
  </conditionalFormatting>
  <conditionalFormatting sqref="Q8:Q52">
    <cfRule type="cellIs" dxfId="517" priority="52" operator="lessThan">
      <formula>$Q$7/2</formula>
    </cfRule>
  </conditionalFormatting>
  <conditionalFormatting sqref="R8:R52">
    <cfRule type="cellIs" dxfId="516" priority="51" operator="lessThan">
      <formula>$R$7/2</formula>
    </cfRule>
  </conditionalFormatting>
  <conditionalFormatting sqref="S8:S52">
    <cfRule type="cellIs" dxfId="515" priority="50" operator="lessThan">
      <formula>$S$7/2</formula>
    </cfRule>
  </conditionalFormatting>
  <conditionalFormatting sqref="T8:T52">
    <cfRule type="cellIs" dxfId="514" priority="49" operator="lessThan">
      <formula>$T$7/2</formula>
    </cfRule>
  </conditionalFormatting>
  <conditionalFormatting sqref="U8:U52">
    <cfRule type="cellIs" dxfId="513" priority="48" operator="lessThan">
      <formula>$U$7/2</formula>
    </cfRule>
  </conditionalFormatting>
  <conditionalFormatting sqref="V8:V52">
    <cfRule type="cellIs" dxfId="512" priority="47" operator="lessThan">
      <formula>$V$7/2</formula>
    </cfRule>
  </conditionalFormatting>
  <conditionalFormatting sqref="W8:W52">
    <cfRule type="cellIs" dxfId="511" priority="46" operator="lessThan">
      <formula>$W$7/2</formula>
    </cfRule>
  </conditionalFormatting>
  <conditionalFormatting sqref="X8:X52">
    <cfRule type="cellIs" dxfId="510" priority="45" operator="lessThan">
      <formula>$X$7/2</formula>
    </cfRule>
  </conditionalFormatting>
  <conditionalFormatting sqref="Y8:Y52">
    <cfRule type="cellIs" dxfId="509" priority="44" operator="lessThan">
      <formula>$Y$7/2</formula>
    </cfRule>
  </conditionalFormatting>
  <conditionalFormatting sqref="Z8:Z52">
    <cfRule type="cellIs" dxfId="508" priority="43" operator="lessThan">
      <formula>$Z$7/2</formula>
    </cfRule>
  </conditionalFormatting>
  <conditionalFormatting sqref="AA8:AA52">
    <cfRule type="cellIs" dxfId="507" priority="42" operator="lessThan">
      <formula>$AA$7/2</formula>
    </cfRule>
  </conditionalFormatting>
  <conditionalFormatting sqref="AB8:AB52">
    <cfRule type="cellIs" dxfId="506" priority="41" operator="lessThan">
      <formula>$AB$7/2</formula>
    </cfRule>
  </conditionalFormatting>
  <conditionalFormatting sqref="AC8:AC52">
    <cfRule type="cellIs" dxfId="505" priority="40" operator="lessThan">
      <formula>$AC$7/2</formula>
    </cfRule>
  </conditionalFormatting>
  <conditionalFormatting sqref="AD8:AD52">
    <cfRule type="cellIs" dxfId="504" priority="39" operator="lessThan">
      <formula>$AD$7/2</formula>
    </cfRule>
  </conditionalFormatting>
  <conditionalFormatting sqref="AE8:AE52">
    <cfRule type="cellIs" dxfId="503" priority="38" operator="lessThan">
      <formula>$AE$7/2</formula>
    </cfRule>
  </conditionalFormatting>
  <conditionalFormatting sqref="AF8:AF52">
    <cfRule type="cellIs" dxfId="502" priority="37" operator="lessThan">
      <formula>$AF$7/2</formula>
    </cfRule>
  </conditionalFormatting>
  <conditionalFormatting sqref="AG8:AG52">
    <cfRule type="cellIs" dxfId="501" priority="36" operator="lessThan">
      <formula>$AG$7/2</formula>
    </cfRule>
  </conditionalFormatting>
  <conditionalFormatting sqref="AH8:AH52">
    <cfRule type="cellIs" dxfId="500" priority="35" operator="lessThan">
      <formula>$AH$7/2</formula>
    </cfRule>
  </conditionalFormatting>
  <conditionalFormatting sqref="AI8:AI52">
    <cfRule type="cellIs" dxfId="499" priority="34" operator="lessThan">
      <formula>$AI$7/2</formula>
    </cfRule>
  </conditionalFormatting>
  <conditionalFormatting sqref="AJ8:AJ52">
    <cfRule type="cellIs" dxfId="498" priority="33" operator="lessThan">
      <formula>$AJ$7/2</formula>
    </cfRule>
  </conditionalFormatting>
  <conditionalFormatting sqref="AK8:AK52">
    <cfRule type="cellIs" dxfId="497" priority="32" operator="lessThan">
      <formula>$AK$7/2</formula>
    </cfRule>
  </conditionalFormatting>
  <conditionalFormatting sqref="AL8:AL52">
    <cfRule type="cellIs" dxfId="496" priority="31" operator="lessThan">
      <formula>$AL$7/2</formula>
    </cfRule>
  </conditionalFormatting>
  <conditionalFormatting sqref="AM8:AM52">
    <cfRule type="cellIs" dxfId="495" priority="30" operator="lessThan">
      <formula>$AM$7/2</formula>
    </cfRule>
  </conditionalFormatting>
  <conditionalFormatting sqref="AN8:AN52">
    <cfRule type="cellIs" dxfId="494" priority="29" operator="lessThan">
      <formula>$AN$7/2</formula>
    </cfRule>
  </conditionalFormatting>
  <conditionalFormatting sqref="AO8:AO52">
    <cfRule type="cellIs" dxfId="493" priority="28" operator="lessThan">
      <formula>$AO$7/2</formula>
    </cfRule>
  </conditionalFormatting>
  <conditionalFormatting sqref="AP8:AP52">
    <cfRule type="cellIs" dxfId="492" priority="27" operator="lessThan">
      <formula>$AP$7/2</formula>
    </cfRule>
  </conditionalFormatting>
  <conditionalFormatting sqref="AQ8:AQ52">
    <cfRule type="cellIs" dxfId="491" priority="26" operator="lessThan">
      <formula>$AQ$7/2</formula>
    </cfRule>
  </conditionalFormatting>
  <conditionalFormatting sqref="AR8:AR52">
    <cfRule type="cellIs" dxfId="490" priority="25" operator="lessThan">
      <formula>$AR$7/2</formula>
    </cfRule>
  </conditionalFormatting>
  <conditionalFormatting sqref="AS8:AS52">
    <cfRule type="cellIs" dxfId="489" priority="24" operator="lessThan">
      <formula>$AS$7/2</formula>
    </cfRule>
  </conditionalFormatting>
  <conditionalFormatting sqref="AT8:AT52">
    <cfRule type="cellIs" dxfId="488" priority="23" operator="lessThan">
      <formula>$AT$7/2</formula>
    </cfRule>
  </conditionalFormatting>
  <conditionalFormatting sqref="AU8:AU52">
    <cfRule type="cellIs" dxfId="487" priority="22" operator="lessThan">
      <formula>$AU$7/2</formula>
    </cfRule>
  </conditionalFormatting>
  <conditionalFormatting sqref="AV8:AV52">
    <cfRule type="cellIs" dxfId="486" priority="21" operator="lessThan">
      <formula>$AV$7/2</formula>
    </cfRule>
  </conditionalFormatting>
  <conditionalFormatting sqref="AW8:AW52">
    <cfRule type="cellIs" dxfId="485" priority="20" operator="lessThan">
      <formula>$AW$7/2</formula>
    </cfRule>
  </conditionalFormatting>
  <conditionalFormatting sqref="AX8:AX52">
    <cfRule type="cellIs" dxfId="484" priority="19" operator="lessThan">
      <formula>$AX$7/2</formula>
    </cfRule>
  </conditionalFormatting>
  <conditionalFormatting sqref="AY8:AY52">
    <cfRule type="cellIs" dxfId="483" priority="18" operator="lessThan">
      <formula>$AY$7/2</formula>
    </cfRule>
  </conditionalFormatting>
  <conditionalFormatting sqref="AZ8:AZ52">
    <cfRule type="cellIs" dxfId="482" priority="17" operator="lessThan">
      <formula>$AZ$7/2</formula>
    </cfRule>
  </conditionalFormatting>
  <conditionalFormatting sqref="BA8:BA52">
    <cfRule type="cellIs" dxfId="481" priority="16" operator="lessThan">
      <formula>$BA$7/2</formula>
    </cfRule>
  </conditionalFormatting>
  <conditionalFormatting sqref="BB8:BB52">
    <cfRule type="cellIs" dxfId="480" priority="15" operator="lessThan">
      <formula>$BB$7/2</formula>
    </cfRule>
  </conditionalFormatting>
  <conditionalFormatting sqref="BC8:BC52">
    <cfRule type="cellIs" dxfId="479" priority="14" operator="lessThan">
      <formula>$BC$7/2</formula>
    </cfRule>
  </conditionalFormatting>
  <conditionalFormatting sqref="BD8:BD52">
    <cfRule type="cellIs" dxfId="478" priority="13" operator="lessThan">
      <formula>$BD$7/2</formula>
    </cfRule>
  </conditionalFormatting>
  <conditionalFormatting sqref="BE8:BE52">
    <cfRule type="cellIs" dxfId="477" priority="12" operator="lessThan">
      <formula>$BE$7/2</formula>
    </cfRule>
  </conditionalFormatting>
  <conditionalFormatting sqref="BF8:BF52">
    <cfRule type="cellIs" dxfId="476" priority="11" operator="lessThan">
      <formula>$BF$7/2</formula>
    </cfRule>
  </conditionalFormatting>
  <conditionalFormatting sqref="BG8:BG52">
    <cfRule type="cellIs" dxfId="475" priority="10" operator="lessThan">
      <formula>$BG$7/2</formula>
    </cfRule>
  </conditionalFormatting>
  <conditionalFormatting sqref="BH8:BH52">
    <cfRule type="cellIs" dxfId="474" priority="9" operator="lessThan">
      <formula>$BH$7/2</formula>
    </cfRule>
  </conditionalFormatting>
  <conditionalFormatting sqref="BI8:BI52">
    <cfRule type="cellIs" dxfId="473" priority="8" operator="lessThan">
      <formula>$BI$7/2</formula>
    </cfRule>
  </conditionalFormatting>
  <conditionalFormatting sqref="BJ8:BJ52">
    <cfRule type="cellIs" dxfId="472" priority="7" operator="lessThan">
      <formula>$BJ$7/2</formula>
    </cfRule>
  </conditionalFormatting>
  <conditionalFormatting sqref="BK8:BK52">
    <cfRule type="cellIs" dxfId="471" priority="6" operator="lessThan">
      <formula>$BK$7/2</formula>
    </cfRule>
  </conditionalFormatting>
  <conditionalFormatting sqref="BL8:BL52">
    <cfRule type="cellIs" dxfId="470" priority="5" operator="lessThan">
      <formula>$BL$7/2</formula>
    </cfRule>
  </conditionalFormatting>
  <conditionalFormatting sqref="BM8:BM52">
    <cfRule type="cellIs" dxfId="469" priority="4" operator="lessThan">
      <formula>$BM$7/2</formula>
    </cfRule>
  </conditionalFormatting>
  <conditionalFormatting sqref="BN8:BN52">
    <cfRule type="cellIs" dxfId="468" priority="3" operator="lessThan">
      <formula>$BN$7/2</formula>
    </cfRule>
  </conditionalFormatting>
  <conditionalFormatting sqref="BO8:BO52">
    <cfRule type="cellIs" dxfId="467" priority="2" operator="lessThan">
      <formula>$BO$7/2</formula>
    </cfRule>
  </conditionalFormatting>
  <conditionalFormatting sqref="BP8:BP52">
    <cfRule type="cellIs" dxfId="466" priority="1" operator="lessThan">
      <formula>$BP$7/2</formula>
    </cfRule>
  </conditionalFormatting>
  <dataValidations count="65">
    <dataValidation allowBlank="1" showInputMessage="1" showErrorMessage="1" promptTitle="เช็คเวลาเรียน" sqref="BX8:BX52 BL7:BP7 BJ7 AH7:AJ7"/>
    <dataValidation allowBlank="1" showInputMessage="1" showErrorMessage="1" promptTitle="เดือน" sqref="BX3"/>
    <dataValidation type="list" allowBlank="1" showInputMessage="1" sqref="BW8:BW52">
      <formula1>regrade</formula1>
    </dataValidation>
    <dataValidation type="list" allowBlank="1" showInputMessage="1" showErrorMessage="1" promptTitle="เช็คเวลาเรียน" sqref="I53:BX1048576">
      <formula1>เช็ค</formula1>
    </dataValidation>
    <dataValidation type="whole" allowBlank="1" showInputMessage="1" showErrorMessage="1" sqref="I7:AG7">
      <formula1>1</formula1>
      <formula2>50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23" sqref="F23"/>
    </sheetView>
  </sheetViews>
  <sheetFormatPr defaultColWidth="0" defaultRowHeight="15" zeroHeight="1" x14ac:dyDescent="0.25"/>
  <cols>
    <col min="1" max="1" width="3" style="97" customWidth="1"/>
    <col min="2" max="2" width="6.625" style="310" customWidth="1"/>
    <col min="3" max="3" width="12.25" style="310" bestFit="1" customWidth="1"/>
    <col min="4" max="4" width="9" style="310" customWidth="1"/>
    <col min="5" max="5" width="19.25" style="310" customWidth="1"/>
    <col min="6" max="6" width="15.75" style="310" customWidth="1"/>
    <col min="7" max="7" width="8.25" style="310" customWidth="1"/>
    <col min="8" max="8" width="8" style="319" customWidth="1"/>
    <col min="9" max="9" width="9" style="97" customWidth="1"/>
    <col min="10" max="16384" width="9" style="309" hidden="1"/>
  </cols>
  <sheetData>
    <row r="1" spans="1:12" ht="51.75" customHeight="1" x14ac:dyDescent="0.25">
      <c r="B1" s="97"/>
      <c r="C1" s="97"/>
      <c r="D1" s="97"/>
      <c r="E1" s="97"/>
      <c r="F1" s="97"/>
      <c r="G1" s="97"/>
      <c r="H1" s="312"/>
    </row>
    <row r="2" spans="1:12" ht="19.5" customHeight="1" x14ac:dyDescent="0.25">
      <c r="B2" s="587" t="str">
        <f>หน้าหลัก!B5&amp;หน้าหลัก!E5</f>
        <v>โรงเรียนวัดโคกเจริญ</v>
      </c>
      <c r="C2" s="587"/>
      <c r="D2" s="587"/>
      <c r="E2" s="587"/>
      <c r="F2" s="587"/>
      <c r="G2" s="587"/>
      <c r="H2" s="587"/>
    </row>
    <row r="3" spans="1:12" ht="19.5" customHeight="1" x14ac:dyDescent="0.25">
      <c r="B3" s="587" t="str">
        <f>หน้าหลัก!E7</f>
        <v>ตำบลจันดุม  อำเภอพลับพลาชัย จังหวัดบุรีรัมย์</v>
      </c>
      <c r="C3" s="587"/>
      <c r="D3" s="587"/>
      <c r="E3" s="587"/>
      <c r="F3" s="587"/>
      <c r="G3" s="587"/>
      <c r="H3" s="587"/>
    </row>
    <row r="4" spans="1:12" ht="19.5" customHeight="1" x14ac:dyDescent="0.25">
      <c r="B4" s="587" t="str">
        <f>หน้าหลัก!B6&amp;หน้าหลัก!E6</f>
        <v>สังกัด/เขตพื้นที่สำนักงานเขตพื้นที่การศึกษาประถมศึกษาบุรีรัมย์ เขต 2</v>
      </c>
      <c r="C4" s="587"/>
      <c r="D4" s="587"/>
      <c r="E4" s="587"/>
      <c r="F4" s="587"/>
      <c r="G4" s="587"/>
      <c r="H4" s="587"/>
    </row>
    <row r="5" spans="1:12" hidden="1" x14ac:dyDescent="0.25">
      <c r="B5" s="313"/>
      <c r="C5" s="313"/>
      <c r="D5" s="313"/>
      <c r="E5" s="313"/>
      <c r="F5" s="313"/>
      <c r="G5" s="313"/>
      <c r="H5" s="314"/>
    </row>
    <row r="6" spans="1:12" ht="19.5" customHeight="1" x14ac:dyDescent="0.25">
      <c r="B6" s="585" t="str">
        <f>"รายชื่อนักเรียน ระดับชั้น"&amp;หน้าหลัก!E12 &amp; "ห้อง " &amp; หน้าหลัก!I12&amp;"  ปีการศึกษา  "&amp;หน้าหลัก!J16</f>
        <v xml:space="preserve">รายชื่อนักเรียน ระดับชั้นประถมศึกษาปีที่ 5ห้อง 1  ปีการศึกษา  </v>
      </c>
      <c r="C6" s="586"/>
      <c r="D6" s="586"/>
      <c r="E6" s="586"/>
      <c r="F6" s="586"/>
      <c r="G6" s="586"/>
      <c r="H6" s="586"/>
    </row>
    <row r="7" spans="1:12" ht="36.75" customHeight="1" x14ac:dyDescent="0.25">
      <c r="B7" s="315" t="s">
        <v>73</v>
      </c>
      <c r="C7" s="418" t="s">
        <v>74</v>
      </c>
      <c r="D7" s="316" t="s">
        <v>77</v>
      </c>
      <c r="E7" s="316" t="s">
        <v>78</v>
      </c>
      <c r="F7" s="316" t="s">
        <v>79</v>
      </c>
      <c r="G7" s="316" t="s">
        <v>75</v>
      </c>
      <c r="H7" s="316" t="s">
        <v>76</v>
      </c>
      <c r="J7" s="317" t="s">
        <v>77</v>
      </c>
      <c r="K7" s="317"/>
      <c r="L7" s="317" t="s">
        <v>76</v>
      </c>
    </row>
    <row r="8" spans="1:12" s="318" customFormat="1" ht="15" customHeight="1" x14ac:dyDescent="0.2">
      <c r="A8" s="106"/>
      <c r="B8" s="410">
        <v>1</v>
      </c>
      <c r="C8" s="410" t="s">
        <v>339</v>
      </c>
      <c r="D8" s="411" t="s">
        <v>80</v>
      </c>
      <c r="E8" s="412" t="s">
        <v>340</v>
      </c>
      <c r="F8" s="412" t="s">
        <v>341</v>
      </c>
      <c r="G8" s="413" t="str">
        <f>IF(D8="","",VLOOKUP(D8,J$8:K$13,2,FALSE))</f>
        <v>ชาย</v>
      </c>
      <c r="H8" s="411"/>
      <c r="I8" s="106"/>
      <c r="J8" s="318" t="s">
        <v>80</v>
      </c>
      <c r="K8" s="318" t="s">
        <v>47</v>
      </c>
    </row>
    <row r="9" spans="1:12" s="318" customFormat="1" ht="15" customHeight="1" x14ac:dyDescent="0.2">
      <c r="A9" s="106"/>
      <c r="B9" s="414">
        <v>2</v>
      </c>
      <c r="C9" s="415" t="s">
        <v>342</v>
      </c>
      <c r="D9" s="416" t="s">
        <v>80</v>
      </c>
      <c r="E9" s="417" t="s">
        <v>343</v>
      </c>
      <c r="F9" s="417" t="s">
        <v>344</v>
      </c>
      <c r="G9" s="413" t="str">
        <f t="shared" ref="G9:G52" si="0">IF(D9="","",VLOOKUP(D9,J$8:K$13,2,FALSE))</f>
        <v>ชาย</v>
      </c>
      <c r="H9" s="411"/>
      <c r="I9" s="106"/>
      <c r="J9" s="318" t="s">
        <v>82</v>
      </c>
      <c r="K9" s="318" t="s">
        <v>47</v>
      </c>
      <c r="L9" s="318" t="s">
        <v>84</v>
      </c>
    </row>
    <row r="10" spans="1:12" s="318" customFormat="1" ht="15" customHeight="1" x14ac:dyDescent="0.2">
      <c r="A10" s="106"/>
      <c r="B10" s="414">
        <v>3</v>
      </c>
      <c r="C10" s="414" t="s">
        <v>345</v>
      </c>
      <c r="D10" s="416" t="s">
        <v>80</v>
      </c>
      <c r="E10" s="417" t="s">
        <v>346</v>
      </c>
      <c r="F10" s="417" t="s">
        <v>347</v>
      </c>
      <c r="G10" s="413" t="str">
        <f t="shared" si="0"/>
        <v>ชาย</v>
      </c>
      <c r="H10" s="411"/>
      <c r="I10" s="106"/>
      <c r="J10" s="318" t="s">
        <v>81</v>
      </c>
      <c r="K10" s="318" t="s">
        <v>48</v>
      </c>
      <c r="L10" s="318" t="s">
        <v>85</v>
      </c>
    </row>
    <row r="11" spans="1:12" s="318" customFormat="1" ht="15" customHeight="1" x14ac:dyDescent="0.2">
      <c r="A11" s="106"/>
      <c r="B11" s="414">
        <v>4</v>
      </c>
      <c r="C11" s="414" t="s">
        <v>348</v>
      </c>
      <c r="D11" s="416" t="s">
        <v>80</v>
      </c>
      <c r="E11" s="417" t="s">
        <v>349</v>
      </c>
      <c r="F11" s="417" t="s">
        <v>344</v>
      </c>
      <c r="G11" s="413" t="str">
        <f t="shared" si="0"/>
        <v>ชาย</v>
      </c>
      <c r="H11" s="411"/>
      <c r="I11" s="106"/>
      <c r="J11" s="318" t="s">
        <v>83</v>
      </c>
      <c r="K11" s="318" t="s">
        <v>48</v>
      </c>
    </row>
    <row r="12" spans="1:12" s="318" customFormat="1" ht="15" customHeight="1" x14ac:dyDescent="0.2">
      <c r="A12" s="106"/>
      <c r="B12" s="414">
        <v>5</v>
      </c>
      <c r="C12" s="415" t="s">
        <v>350</v>
      </c>
      <c r="D12" s="416" t="s">
        <v>81</v>
      </c>
      <c r="E12" s="417" t="s">
        <v>351</v>
      </c>
      <c r="F12" s="417" t="s">
        <v>352</v>
      </c>
      <c r="G12" s="413" t="str">
        <f t="shared" si="0"/>
        <v>หญิง</v>
      </c>
      <c r="H12" s="411"/>
      <c r="I12" s="106"/>
      <c r="J12" s="318" t="s">
        <v>287</v>
      </c>
      <c r="K12" s="318" t="s">
        <v>47</v>
      </c>
    </row>
    <row r="13" spans="1:12" s="318" customFormat="1" ht="15" customHeight="1" x14ac:dyDescent="0.2">
      <c r="A13" s="106"/>
      <c r="B13" s="414">
        <v>6</v>
      </c>
      <c r="C13" s="415" t="s">
        <v>353</v>
      </c>
      <c r="D13" s="416" t="s">
        <v>81</v>
      </c>
      <c r="E13" s="417" t="s">
        <v>354</v>
      </c>
      <c r="F13" s="417" t="s">
        <v>355</v>
      </c>
      <c r="G13" s="413" t="str">
        <f t="shared" si="0"/>
        <v>หญิง</v>
      </c>
      <c r="H13" s="411"/>
      <c r="I13" s="106"/>
      <c r="J13" s="318" t="s">
        <v>288</v>
      </c>
      <c r="K13" s="318" t="s">
        <v>47</v>
      </c>
    </row>
    <row r="14" spans="1:12" s="318" customFormat="1" ht="15" customHeight="1" x14ac:dyDescent="0.2">
      <c r="A14" s="106"/>
      <c r="B14" s="414">
        <v>7</v>
      </c>
      <c r="C14" s="415" t="s">
        <v>356</v>
      </c>
      <c r="D14" s="416" t="s">
        <v>81</v>
      </c>
      <c r="E14" s="417" t="s">
        <v>357</v>
      </c>
      <c r="F14" s="417" t="s">
        <v>344</v>
      </c>
      <c r="G14" s="413" t="str">
        <f t="shared" si="0"/>
        <v>หญิง</v>
      </c>
      <c r="H14" s="411"/>
      <c r="I14" s="106"/>
    </row>
    <row r="15" spans="1:12" s="318" customFormat="1" ht="15" customHeight="1" x14ac:dyDescent="0.2">
      <c r="A15" s="106"/>
      <c r="B15" s="414">
        <v>8</v>
      </c>
      <c r="C15" s="415" t="s">
        <v>358</v>
      </c>
      <c r="D15" s="416" t="s">
        <v>81</v>
      </c>
      <c r="E15" s="417" t="s">
        <v>359</v>
      </c>
      <c r="F15" s="417" t="s">
        <v>360</v>
      </c>
      <c r="G15" s="413" t="str">
        <f t="shared" si="0"/>
        <v>หญิง</v>
      </c>
      <c r="H15" s="411"/>
      <c r="I15" s="106"/>
    </row>
    <row r="16" spans="1:12" s="318" customFormat="1" ht="15" customHeight="1" x14ac:dyDescent="0.2">
      <c r="A16" s="106"/>
      <c r="B16" s="414">
        <v>9</v>
      </c>
      <c r="C16" s="415" t="s">
        <v>361</v>
      </c>
      <c r="D16" s="416" t="s">
        <v>81</v>
      </c>
      <c r="E16" s="417" t="s">
        <v>362</v>
      </c>
      <c r="F16" s="417" t="s">
        <v>363</v>
      </c>
      <c r="G16" s="413" t="str">
        <f t="shared" si="0"/>
        <v>หญิง</v>
      </c>
      <c r="H16" s="411"/>
      <c r="I16" s="106"/>
    </row>
    <row r="17" spans="1:9" s="318" customFormat="1" ht="15" customHeight="1" x14ac:dyDescent="0.2">
      <c r="A17" s="106"/>
      <c r="B17" s="414">
        <v>10</v>
      </c>
      <c r="C17" s="415" t="s">
        <v>364</v>
      </c>
      <c r="D17" s="416" t="s">
        <v>81</v>
      </c>
      <c r="E17" s="417" t="s">
        <v>365</v>
      </c>
      <c r="F17" s="417" t="s">
        <v>366</v>
      </c>
      <c r="G17" s="413" t="str">
        <f t="shared" si="0"/>
        <v>หญิง</v>
      </c>
      <c r="H17" s="411"/>
      <c r="I17" s="106"/>
    </row>
    <row r="18" spans="1:9" s="318" customFormat="1" ht="15" customHeight="1" x14ac:dyDescent="0.2">
      <c r="A18" s="106"/>
      <c r="B18" s="414">
        <v>11</v>
      </c>
      <c r="C18" s="415" t="s">
        <v>367</v>
      </c>
      <c r="D18" s="416" t="s">
        <v>81</v>
      </c>
      <c r="E18" s="417" t="s">
        <v>368</v>
      </c>
      <c r="F18" s="417" t="s">
        <v>369</v>
      </c>
      <c r="G18" s="413" t="str">
        <f t="shared" si="0"/>
        <v>หญิง</v>
      </c>
      <c r="H18" s="411"/>
      <c r="I18" s="106"/>
    </row>
    <row r="19" spans="1:9" s="318" customFormat="1" ht="15" customHeight="1" x14ac:dyDescent="0.2">
      <c r="A19" s="106"/>
      <c r="B19" s="414">
        <v>12</v>
      </c>
      <c r="C19" s="415"/>
      <c r="D19" s="416"/>
      <c r="E19" s="417"/>
      <c r="F19" s="417"/>
      <c r="G19" s="413" t="str">
        <f t="shared" si="0"/>
        <v/>
      </c>
      <c r="H19" s="411"/>
      <c r="I19" s="106"/>
    </row>
    <row r="20" spans="1:9" s="318" customFormat="1" ht="15" customHeight="1" x14ac:dyDescent="0.2">
      <c r="A20" s="106"/>
      <c r="B20" s="414">
        <v>13</v>
      </c>
      <c r="C20" s="415"/>
      <c r="D20" s="416"/>
      <c r="E20" s="417"/>
      <c r="F20" s="417"/>
      <c r="G20" s="413" t="str">
        <f t="shared" si="0"/>
        <v/>
      </c>
      <c r="H20" s="411"/>
      <c r="I20" s="106"/>
    </row>
    <row r="21" spans="1:9" s="318" customFormat="1" ht="15" customHeight="1" x14ac:dyDescent="0.2">
      <c r="A21" s="106"/>
      <c r="B21" s="414">
        <v>14</v>
      </c>
      <c r="C21" s="415"/>
      <c r="D21" s="416"/>
      <c r="E21" s="417"/>
      <c r="F21" s="417"/>
      <c r="G21" s="413" t="str">
        <f t="shared" si="0"/>
        <v/>
      </c>
      <c r="H21" s="411"/>
      <c r="I21" s="106"/>
    </row>
    <row r="22" spans="1:9" s="318" customFormat="1" ht="15" customHeight="1" x14ac:dyDescent="0.2">
      <c r="A22" s="106"/>
      <c r="B22" s="414">
        <v>15</v>
      </c>
      <c r="C22" s="415"/>
      <c r="D22" s="416"/>
      <c r="E22" s="417"/>
      <c r="F22" s="417"/>
      <c r="G22" s="413" t="str">
        <f t="shared" si="0"/>
        <v/>
      </c>
      <c r="H22" s="411"/>
      <c r="I22" s="106"/>
    </row>
    <row r="23" spans="1:9" s="318" customFormat="1" ht="15" customHeight="1" x14ac:dyDescent="0.2">
      <c r="A23" s="106"/>
      <c r="B23" s="414">
        <v>16</v>
      </c>
      <c r="C23" s="415"/>
      <c r="D23" s="416"/>
      <c r="E23" s="417"/>
      <c r="F23" s="417"/>
      <c r="G23" s="413" t="str">
        <f t="shared" si="0"/>
        <v/>
      </c>
      <c r="H23" s="411"/>
      <c r="I23" s="106"/>
    </row>
    <row r="24" spans="1:9" s="318" customFormat="1" ht="15" customHeight="1" x14ac:dyDescent="0.2">
      <c r="A24" s="106"/>
      <c r="B24" s="414">
        <v>17</v>
      </c>
      <c r="C24" s="415"/>
      <c r="D24" s="416"/>
      <c r="E24" s="417"/>
      <c r="F24" s="417"/>
      <c r="G24" s="413" t="str">
        <f t="shared" si="0"/>
        <v/>
      </c>
      <c r="H24" s="411"/>
      <c r="I24" s="106"/>
    </row>
    <row r="25" spans="1:9" s="318" customFormat="1" ht="15" customHeight="1" x14ac:dyDescent="0.2">
      <c r="A25" s="106"/>
      <c r="B25" s="414">
        <v>18</v>
      </c>
      <c r="C25" s="415"/>
      <c r="D25" s="416"/>
      <c r="E25" s="417"/>
      <c r="F25" s="417"/>
      <c r="G25" s="413" t="str">
        <f t="shared" si="0"/>
        <v/>
      </c>
      <c r="H25" s="411"/>
      <c r="I25" s="106"/>
    </row>
    <row r="26" spans="1:9" s="318" customFormat="1" ht="15" customHeight="1" x14ac:dyDescent="0.2">
      <c r="A26" s="106"/>
      <c r="B26" s="414">
        <v>19</v>
      </c>
      <c r="C26" s="415"/>
      <c r="D26" s="416"/>
      <c r="E26" s="417"/>
      <c r="F26" s="417"/>
      <c r="G26" s="413" t="str">
        <f t="shared" si="0"/>
        <v/>
      </c>
      <c r="H26" s="411"/>
      <c r="I26" s="106"/>
    </row>
    <row r="27" spans="1:9" s="318" customFormat="1" ht="15" customHeight="1" x14ac:dyDescent="0.2">
      <c r="A27" s="106"/>
      <c r="B27" s="414">
        <v>20</v>
      </c>
      <c r="C27" s="415"/>
      <c r="D27" s="416"/>
      <c r="E27" s="417"/>
      <c r="F27" s="417"/>
      <c r="G27" s="413" t="str">
        <f t="shared" si="0"/>
        <v/>
      </c>
      <c r="H27" s="411"/>
      <c r="I27" s="106"/>
    </row>
    <row r="28" spans="1:9" s="318" customFormat="1" ht="15" customHeight="1" x14ac:dyDescent="0.2">
      <c r="A28" s="106"/>
      <c r="B28" s="414">
        <v>21</v>
      </c>
      <c r="C28" s="415"/>
      <c r="D28" s="416"/>
      <c r="E28" s="417"/>
      <c r="F28" s="417"/>
      <c r="G28" s="413" t="str">
        <f t="shared" si="0"/>
        <v/>
      </c>
      <c r="H28" s="411"/>
      <c r="I28" s="106"/>
    </row>
    <row r="29" spans="1:9" s="318" customFormat="1" ht="15" customHeight="1" x14ac:dyDescent="0.2">
      <c r="A29" s="106"/>
      <c r="B29" s="414">
        <v>22</v>
      </c>
      <c r="C29" s="415"/>
      <c r="D29" s="416"/>
      <c r="E29" s="417"/>
      <c r="F29" s="417"/>
      <c r="G29" s="413" t="str">
        <f t="shared" si="0"/>
        <v/>
      </c>
      <c r="H29" s="411"/>
      <c r="I29" s="106"/>
    </row>
    <row r="30" spans="1:9" s="318" customFormat="1" ht="15" customHeight="1" x14ac:dyDescent="0.2">
      <c r="A30" s="106"/>
      <c r="B30" s="414">
        <v>23</v>
      </c>
      <c r="C30" s="415"/>
      <c r="D30" s="416"/>
      <c r="E30" s="417"/>
      <c r="F30" s="417"/>
      <c r="G30" s="413" t="str">
        <f t="shared" si="0"/>
        <v/>
      </c>
      <c r="H30" s="411"/>
      <c r="I30" s="106"/>
    </row>
    <row r="31" spans="1:9" s="318" customFormat="1" ht="15" customHeight="1" x14ac:dyDescent="0.2">
      <c r="A31" s="106"/>
      <c r="B31" s="414">
        <v>24</v>
      </c>
      <c r="C31" s="415"/>
      <c r="D31" s="416"/>
      <c r="E31" s="417"/>
      <c r="F31" s="417"/>
      <c r="G31" s="413" t="str">
        <f t="shared" si="0"/>
        <v/>
      </c>
      <c r="H31" s="411"/>
      <c r="I31" s="106"/>
    </row>
    <row r="32" spans="1:9" s="318" customFormat="1" ht="15" customHeight="1" x14ac:dyDescent="0.2">
      <c r="A32" s="106"/>
      <c r="B32" s="414">
        <v>25</v>
      </c>
      <c r="C32" s="415"/>
      <c r="D32" s="416"/>
      <c r="E32" s="417"/>
      <c r="F32" s="417"/>
      <c r="G32" s="413" t="str">
        <f t="shared" si="0"/>
        <v/>
      </c>
      <c r="H32" s="411"/>
      <c r="I32" s="106"/>
    </row>
    <row r="33" spans="1:9" s="318" customFormat="1" ht="15" customHeight="1" x14ac:dyDescent="0.2">
      <c r="A33" s="106"/>
      <c r="B33" s="414">
        <v>26</v>
      </c>
      <c r="C33" s="415"/>
      <c r="D33" s="416"/>
      <c r="E33" s="417"/>
      <c r="F33" s="417"/>
      <c r="G33" s="413" t="str">
        <f t="shared" si="0"/>
        <v/>
      </c>
      <c r="H33" s="411"/>
      <c r="I33" s="106"/>
    </row>
    <row r="34" spans="1:9" s="318" customFormat="1" ht="15" customHeight="1" x14ac:dyDescent="0.2">
      <c r="A34" s="106"/>
      <c r="B34" s="414">
        <v>27</v>
      </c>
      <c r="C34" s="415"/>
      <c r="D34" s="416"/>
      <c r="E34" s="417"/>
      <c r="F34" s="417"/>
      <c r="G34" s="413" t="str">
        <f t="shared" si="0"/>
        <v/>
      </c>
      <c r="H34" s="411"/>
      <c r="I34" s="106"/>
    </row>
    <row r="35" spans="1:9" s="318" customFormat="1" ht="15" customHeight="1" x14ac:dyDescent="0.2">
      <c r="A35" s="106"/>
      <c r="B35" s="414">
        <v>28</v>
      </c>
      <c r="C35" s="415"/>
      <c r="D35" s="416"/>
      <c r="E35" s="417"/>
      <c r="F35" s="417"/>
      <c r="G35" s="413" t="str">
        <f t="shared" si="0"/>
        <v/>
      </c>
      <c r="H35" s="411"/>
      <c r="I35" s="106"/>
    </row>
    <row r="36" spans="1:9" s="318" customFormat="1" ht="15" customHeight="1" x14ac:dyDescent="0.2">
      <c r="A36" s="106"/>
      <c r="B36" s="414">
        <v>29</v>
      </c>
      <c r="C36" s="415"/>
      <c r="D36" s="416"/>
      <c r="E36" s="417"/>
      <c r="F36" s="417"/>
      <c r="G36" s="413" t="str">
        <f t="shared" si="0"/>
        <v/>
      </c>
      <c r="H36" s="411"/>
      <c r="I36" s="106"/>
    </row>
    <row r="37" spans="1:9" s="318" customFormat="1" ht="15" customHeight="1" x14ac:dyDescent="0.2">
      <c r="A37" s="106"/>
      <c r="B37" s="414">
        <v>30</v>
      </c>
      <c r="C37" s="415"/>
      <c r="D37" s="416"/>
      <c r="E37" s="417"/>
      <c r="F37" s="417"/>
      <c r="G37" s="413" t="str">
        <f t="shared" si="0"/>
        <v/>
      </c>
      <c r="H37" s="411"/>
      <c r="I37" s="106"/>
    </row>
    <row r="38" spans="1:9" s="318" customFormat="1" ht="15" customHeight="1" x14ac:dyDescent="0.2">
      <c r="A38" s="106"/>
      <c r="B38" s="414">
        <v>31</v>
      </c>
      <c r="C38" s="415"/>
      <c r="D38" s="416"/>
      <c r="E38" s="417"/>
      <c r="F38" s="417"/>
      <c r="G38" s="413" t="str">
        <f t="shared" si="0"/>
        <v/>
      </c>
      <c r="H38" s="411"/>
      <c r="I38" s="106"/>
    </row>
    <row r="39" spans="1:9" s="318" customFormat="1" ht="15" customHeight="1" x14ac:dyDescent="0.2">
      <c r="A39" s="106"/>
      <c r="B39" s="414">
        <v>32</v>
      </c>
      <c r="C39" s="415"/>
      <c r="D39" s="416"/>
      <c r="E39" s="417"/>
      <c r="F39" s="417"/>
      <c r="G39" s="413" t="str">
        <f t="shared" si="0"/>
        <v/>
      </c>
      <c r="H39" s="411"/>
      <c r="I39" s="106"/>
    </row>
    <row r="40" spans="1:9" s="318" customFormat="1" ht="15" customHeight="1" x14ac:dyDescent="0.2">
      <c r="A40" s="106"/>
      <c r="B40" s="414">
        <v>33</v>
      </c>
      <c r="C40" s="415"/>
      <c r="D40" s="416"/>
      <c r="E40" s="417"/>
      <c r="F40" s="417"/>
      <c r="G40" s="413" t="str">
        <f t="shared" si="0"/>
        <v/>
      </c>
      <c r="H40" s="411"/>
      <c r="I40" s="106"/>
    </row>
    <row r="41" spans="1:9" s="318" customFormat="1" ht="15" customHeight="1" x14ac:dyDescent="0.2">
      <c r="A41" s="106"/>
      <c r="B41" s="414">
        <v>34</v>
      </c>
      <c r="C41" s="415"/>
      <c r="D41" s="416"/>
      <c r="E41" s="417"/>
      <c r="F41" s="417"/>
      <c r="G41" s="413" t="str">
        <f t="shared" si="0"/>
        <v/>
      </c>
      <c r="H41" s="411"/>
      <c r="I41" s="106"/>
    </row>
    <row r="42" spans="1:9" s="318" customFormat="1" ht="15" customHeight="1" x14ac:dyDescent="0.2">
      <c r="A42" s="106"/>
      <c r="B42" s="414">
        <v>35</v>
      </c>
      <c r="C42" s="415"/>
      <c r="D42" s="416"/>
      <c r="E42" s="417"/>
      <c r="F42" s="417"/>
      <c r="G42" s="413" t="str">
        <f t="shared" si="0"/>
        <v/>
      </c>
      <c r="H42" s="411"/>
      <c r="I42" s="106"/>
    </row>
    <row r="43" spans="1:9" s="318" customFormat="1" ht="15" customHeight="1" x14ac:dyDescent="0.2">
      <c r="A43" s="106"/>
      <c r="B43" s="414">
        <v>36</v>
      </c>
      <c r="C43" s="415"/>
      <c r="D43" s="416"/>
      <c r="E43" s="417"/>
      <c r="F43" s="417"/>
      <c r="G43" s="413" t="str">
        <f t="shared" si="0"/>
        <v/>
      </c>
      <c r="H43" s="411"/>
      <c r="I43" s="106"/>
    </row>
    <row r="44" spans="1:9" s="318" customFormat="1" ht="15" customHeight="1" x14ac:dyDescent="0.2">
      <c r="A44" s="106"/>
      <c r="B44" s="414">
        <v>37</v>
      </c>
      <c r="C44" s="415"/>
      <c r="D44" s="416"/>
      <c r="E44" s="417"/>
      <c r="F44" s="417"/>
      <c r="G44" s="413" t="str">
        <f t="shared" si="0"/>
        <v/>
      </c>
      <c r="H44" s="411"/>
      <c r="I44" s="106"/>
    </row>
    <row r="45" spans="1:9" s="318" customFormat="1" ht="15" customHeight="1" x14ac:dyDescent="0.2">
      <c r="A45" s="106"/>
      <c r="B45" s="414">
        <v>38</v>
      </c>
      <c r="C45" s="415"/>
      <c r="D45" s="416"/>
      <c r="E45" s="417"/>
      <c r="F45" s="417"/>
      <c r="G45" s="413" t="str">
        <f t="shared" si="0"/>
        <v/>
      </c>
      <c r="H45" s="411"/>
      <c r="I45" s="106"/>
    </row>
    <row r="46" spans="1:9" s="318" customFormat="1" ht="15" customHeight="1" x14ac:dyDescent="0.2">
      <c r="A46" s="106"/>
      <c r="B46" s="414">
        <v>39</v>
      </c>
      <c r="C46" s="415"/>
      <c r="D46" s="416"/>
      <c r="E46" s="417"/>
      <c r="F46" s="417"/>
      <c r="G46" s="413" t="str">
        <f t="shared" si="0"/>
        <v/>
      </c>
      <c r="H46" s="411"/>
      <c r="I46" s="106"/>
    </row>
    <row r="47" spans="1:9" s="318" customFormat="1" ht="15" customHeight="1" x14ac:dyDescent="0.2">
      <c r="A47" s="106"/>
      <c r="B47" s="414">
        <v>40</v>
      </c>
      <c r="C47" s="415"/>
      <c r="D47" s="416"/>
      <c r="E47" s="417"/>
      <c r="F47" s="417"/>
      <c r="G47" s="413" t="str">
        <f t="shared" si="0"/>
        <v/>
      </c>
      <c r="H47" s="411"/>
      <c r="I47" s="106"/>
    </row>
    <row r="48" spans="1:9" s="318" customFormat="1" ht="15" customHeight="1" x14ac:dyDescent="0.2">
      <c r="A48" s="106"/>
      <c r="B48" s="414">
        <v>41</v>
      </c>
      <c r="C48" s="415"/>
      <c r="D48" s="416"/>
      <c r="E48" s="417"/>
      <c r="F48" s="417"/>
      <c r="G48" s="413" t="str">
        <f t="shared" si="0"/>
        <v/>
      </c>
      <c r="H48" s="411"/>
      <c r="I48" s="106"/>
    </row>
    <row r="49" spans="1:9" s="318" customFormat="1" ht="15" customHeight="1" x14ac:dyDescent="0.2">
      <c r="A49" s="106"/>
      <c r="B49" s="414">
        <v>42</v>
      </c>
      <c r="C49" s="415"/>
      <c r="D49" s="416"/>
      <c r="E49" s="417"/>
      <c r="F49" s="417"/>
      <c r="G49" s="413" t="str">
        <f t="shared" si="0"/>
        <v/>
      </c>
      <c r="H49" s="411"/>
      <c r="I49" s="106"/>
    </row>
    <row r="50" spans="1:9" s="318" customFormat="1" ht="15" customHeight="1" x14ac:dyDescent="0.2">
      <c r="A50" s="106"/>
      <c r="B50" s="414">
        <v>43</v>
      </c>
      <c r="C50" s="415"/>
      <c r="D50" s="416"/>
      <c r="E50" s="417"/>
      <c r="F50" s="417"/>
      <c r="G50" s="413" t="str">
        <f t="shared" si="0"/>
        <v/>
      </c>
      <c r="H50" s="411"/>
      <c r="I50" s="106"/>
    </row>
    <row r="51" spans="1:9" s="318" customFormat="1" ht="15" customHeight="1" x14ac:dyDescent="0.2">
      <c r="A51" s="106"/>
      <c r="B51" s="414">
        <v>44</v>
      </c>
      <c r="C51" s="415"/>
      <c r="D51" s="416"/>
      <c r="E51" s="417"/>
      <c r="F51" s="417"/>
      <c r="G51" s="413" t="str">
        <f t="shared" si="0"/>
        <v/>
      </c>
      <c r="H51" s="411"/>
      <c r="I51" s="106"/>
    </row>
    <row r="52" spans="1:9" s="318" customFormat="1" ht="15" customHeight="1" x14ac:dyDescent="0.2">
      <c r="A52" s="106"/>
      <c r="B52" s="414">
        <v>45</v>
      </c>
      <c r="C52" s="415"/>
      <c r="D52" s="416"/>
      <c r="E52" s="417"/>
      <c r="F52" s="417"/>
      <c r="G52" s="413" t="str">
        <f t="shared" si="0"/>
        <v/>
      </c>
      <c r="H52" s="411"/>
      <c r="I52" s="106"/>
    </row>
    <row r="53" spans="1:9" x14ac:dyDescent="0.25"/>
  </sheetData>
  <sheetProtection password="CC3D" sheet="1" objects="1" scenarios="1"/>
  <mergeCells count="4">
    <mergeCell ref="B6:H6"/>
    <mergeCell ref="B2:H2"/>
    <mergeCell ref="B4:H4"/>
    <mergeCell ref="B3:H3"/>
  </mergeCells>
  <dataValidations count="2">
    <dataValidation type="list" allowBlank="1" showInputMessage="1" sqref="D8:D52">
      <formula1>$J$8:$J$14</formula1>
    </dataValidation>
    <dataValidation type="list" allowBlank="1" showInputMessage="1" sqref="H8:H52">
      <formula1>$L$8:$L$10</formula1>
    </dataValidation>
  </dataValidations>
  <pageMargins left="0.7" right="0.7" top="0.28999999999999998" bottom="0.3" header="0.3" footer="0.3"/>
  <pageSetup paperSize="9" orientation="portrait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CE63"/>
  <sheetViews>
    <sheetView workbookViewId="0">
      <pane xSplit="6" ySplit="7" topLeftCell="AR8" activePane="bottomRight" state="frozen"/>
      <selection activeCell="BO7" sqref="BO7"/>
      <selection pane="topRight" activeCell="BO7" sqref="BO7"/>
      <selection pane="bottomLeft" activeCell="BO7" sqref="BO7"/>
      <selection pane="bottomRight" activeCell="BO7" sqref="BO7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IF(INDIRECT("หน้าหลัก!D29")="","",INDIRECT("หน้าหลัก!D29"))</f>
        <v/>
      </c>
      <c r="E3" s="750" t="str">
        <f ca="1">IF(INDIRECT("หน้าหลัก!H29")="","",INDIRECT("หน้าหลัก!H29")&amp;" ชั่วโมง/ปี")</f>
        <v/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IF(INDIRECT("หน้าหลัก!E29")="","",INDIRECT("หน้าหลัก!E29"))</f>
        <v/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/>
      <c r="AL5" s="742"/>
      <c r="AM5" s="742"/>
      <c r="AN5" s="742"/>
      <c r="AO5" s="742"/>
      <c r="AP5" s="742"/>
      <c r="AQ5" s="742"/>
      <c r="AR5" s="742"/>
      <c r="AS5" s="742"/>
      <c r="AT5" s="742"/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100-INDIRECT("หน้าหลัก!L29") &amp; "%"</f>
        <v>100%</v>
      </c>
      <c r="BL6" s="391" t="s">
        <v>317</v>
      </c>
      <c r="BM6" s="430" t="str">
        <f ca="1">INDIRECT("หน้าหลัก!L29") &amp; "%"</f>
        <v>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0</v>
      </c>
      <c r="AI7" s="435"/>
      <c r="AJ7" s="432">
        <f>AH7+AI7</f>
        <v>0</v>
      </c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0</v>
      </c>
      <c r="BK7" s="436"/>
      <c r="BL7" s="434">
        <f ca="1">BO7*BK6</f>
        <v>0</v>
      </c>
      <c r="BM7" s="437"/>
      <c r="BN7" s="434" t="e">
        <f ca="1">BO7*BM6</f>
        <v>#VALUE!</v>
      </c>
      <c r="BO7" s="436"/>
      <c r="BP7" s="433">
        <f>SUM(BJ7,BO7)</f>
        <v>0</v>
      </c>
      <c r="BQ7" s="421">
        <f>AJ7</f>
        <v>0</v>
      </c>
      <c r="BR7" s="421">
        <f>BP7</f>
        <v>0</v>
      </c>
      <c r="BS7" s="421">
        <f>BQ7+BR7</f>
        <v>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/>
      <c r="J8" s="155"/>
      <c r="K8" s="155"/>
      <c r="L8" s="155"/>
      <c r="M8" s="156"/>
      <c r="N8" s="188"/>
      <c r="O8" s="155"/>
      <c r="P8" s="155"/>
      <c r="Q8" s="155"/>
      <c r="R8" s="156"/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0</v>
      </c>
      <c r="AI8" s="189"/>
      <c r="AJ8" s="158">
        <f t="shared" ref="AJ8:AJ52" ca="1" si="1">IF(C8="","",SUMIF(AH8:AI8,"&lt;&gt;-1"))</f>
        <v>0</v>
      </c>
      <c r="AK8" s="189"/>
      <c r="AL8" s="190"/>
      <c r="AM8" s="190"/>
      <c r="AN8" s="190"/>
      <c r="AO8" s="191"/>
      <c r="AP8" s="189"/>
      <c r="AQ8" s="190"/>
      <c r="AR8" s="190"/>
      <c r="AS8" s="190"/>
      <c r="AT8" s="191"/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0</v>
      </c>
      <c r="BK8" s="189"/>
      <c r="BL8" s="438" t="e">
        <f t="shared" ref="BL8:BL52" ca="1" si="3">IF(C8="","",ROUND(BK8*BL$7/BK$7,0))</f>
        <v>#DIV/0!</v>
      </c>
      <c r="BM8" s="364"/>
      <c r="BN8" s="438" t="e">
        <f t="shared" ref="BN8:BN52" ca="1" si="4">IF(C8="","",ROUND(BM8*BN$7/BM$7,0))</f>
        <v>#VALUE!</v>
      </c>
      <c r="BO8" s="159" t="e">
        <f t="shared" ref="BO8:BO52" ca="1" si="5">IF(C8="","",BL8+BN8)</f>
        <v>#DIV/0!</v>
      </c>
      <c r="BP8" s="158" t="e">
        <f ca="1">IF(C8="","",SUM(BJ8,BO8))</f>
        <v>#DIV/0!</v>
      </c>
      <c r="BQ8" s="193">
        <f ca="1">AJ8</f>
        <v>0</v>
      </c>
      <c r="BR8" s="194" t="e">
        <f ca="1">BP8</f>
        <v>#DIV/0!</v>
      </c>
      <c r="BS8" s="195" t="e">
        <f t="shared" ref="BS8:BS52" ca="1" si="6">IF(C8="","",BQ8+BR8)</f>
        <v>#DIV/0!</v>
      </c>
      <c r="BT8" s="196" t="e">
        <f t="shared" ref="BT8:BT52" ca="1" si="7">IF(C8="","",ROUND(BS8/BS$7*BT$7,0))</f>
        <v>#DIV/0!</v>
      </c>
      <c r="BU8" s="158" t="e">
        <f ca="1">IF(BT8="","",IF(BX8&lt;&gt;"","-",IF(BW8&lt;&gt;"",BW8,IF(COUNTIF(I8:BP8,"-1")&gt;0,"ร",VLOOKUP(BT8,หน้าหลัก!Q$5:U$13,4,TRUE)))))</f>
        <v>#DIV/0!</v>
      </c>
      <c r="BV8" s="197" t="e">
        <f ca="1">BU8&amp;ข้อมูลนักเรียน!G8</f>
        <v>#DIV/0!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/>
      <c r="J9" s="123"/>
      <c r="K9" s="123"/>
      <c r="L9" s="123"/>
      <c r="M9" s="124"/>
      <c r="N9" s="122"/>
      <c r="O9" s="123"/>
      <c r="P9" s="123"/>
      <c r="Q9" s="123"/>
      <c r="R9" s="124"/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0</v>
      </c>
      <c r="AI9" s="202"/>
      <c r="AJ9" s="206">
        <f t="shared" ca="1" si="1"/>
        <v>0</v>
      </c>
      <c r="AK9" s="202"/>
      <c r="AL9" s="203"/>
      <c r="AM9" s="203"/>
      <c r="AN9" s="203"/>
      <c r="AO9" s="204"/>
      <c r="AP9" s="202"/>
      <c r="AQ9" s="203"/>
      <c r="AR9" s="203"/>
      <c r="AS9" s="203"/>
      <c r="AT9" s="204"/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0</v>
      </c>
      <c r="BK9" s="202"/>
      <c r="BL9" s="439" t="e">
        <f t="shared" ca="1" si="3"/>
        <v>#DIV/0!</v>
      </c>
      <c r="BM9" s="365"/>
      <c r="BN9" s="439" t="e">
        <f t="shared" ca="1" si="4"/>
        <v>#VALUE!</v>
      </c>
      <c r="BO9" s="159" t="e">
        <f t="shared" ca="1" si="5"/>
        <v>#DIV/0!</v>
      </c>
      <c r="BP9" s="206" t="e">
        <f t="shared" ref="BP9:BP52" ca="1" si="8">IF(C9="","",SUM(BJ9,BO9))</f>
        <v>#DIV/0!</v>
      </c>
      <c r="BQ9" s="193">
        <f t="shared" ref="BQ9:BQ52" ca="1" si="9">AJ9</f>
        <v>0</v>
      </c>
      <c r="BR9" s="194" t="e">
        <f t="shared" ref="BR9:BR52" ca="1" si="10">BP9</f>
        <v>#DIV/0!</v>
      </c>
      <c r="BS9" s="195" t="e">
        <f t="shared" ca="1" si="6"/>
        <v>#DIV/0!</v>
      </c>
      <c r="BT9" s="196" t="e">
        <f t="shared" ca="1" si="7"/>
        <v>#DIV/0!</v>
      </c>
      <c r="BU9" s="206" t="e">
        <f ca="1">IF(BT9="","",IF(BX9&lt;&gt;"","-",IF(BW9&lt;&gt;"",BW9,IF(COUNTIF(I9:BP9,"-1")&gt;0,"ร",VLOOKUP(BT9,หน้าหลัก!Q$5:U$13,4,TRUE)))))</f>
        <v>#DIV/0!</v>
      </c>
      <c r="BV9" s="207" t="e">
        <f ca="1">BU9&amp;ข้อมูลนักเรียน!G9</f>
        <v>#DIV/0!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/>
      <c r="J10" s="123"/>
      <c r="K10" s="123"/>
      <c r="L10" s="123"/>
      <c r="M10" s="124"/>
      <c r="N10" s="122"/>
      <c r="O10" s="123"/>
      <c r="P10" s="123"/>
      <c r="Q10" s="123"/>
      <c r="R10" s="124"/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0</v>
      </c>
      <c r="AI10" s="202"/>
      <c r="AJ10" s="206">
        <f t="shared" ca="1" si="1"/>
        <v>0</v>
      </c>
      <c r="AK10" s="202"/>
      <c r="AL10" s="203"/>
      <c r="AM10" s="203"/>
      <c r="AN10" s="203"/>
      <c r="AO10" s="204"/>
      <c r="AP10" s="202"/>
      <c r="AQ10" s="203"/>
      <c r="AR10" s="203"/>
      <c r="AS10" s="203"/>
      <c r="AT10" s="204"/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0</v>
      </c>
      <c r="BK10" s="202"/>
      <c r="BL10" s="439" t="e">
        <f t="shared" ca="1" si="3"/>
        <v>#DIV/0!</v>
      </c>
      <c r="BM10" s="365"/>
      <c r="BN10" s="439" t="e">
        <f t="shared" ca="1" si="4"/>
        <v>#VALUE!</v>
      </c>
      <c r="BO10" s="159" t="e">
        <f t="shared" ca="1" si="5"/>
        <v>#DIV/0!</v>
      </c>
      <c r="BP10" s="206" t="e">
        <f t="shared" ca="1" si="8"/>
        <v>#DIV/0!</v>
      </c>
      <c r="BQ10" s="193">
        <f t="shared" ca="1" si="9"/>
        <v>0</v>
      </c>
      <c r="BR10" s="194" t="e">
        <f t="shared" ca="1" si="10"/>
        <v>#DIV/0!</v>
      </c>
      <c r="BS10" s="195" t="e">
        <f t="shared" ca="1" si="6"/>
        <v>#DIV/0!</v>
      </c>
      <c r="BT10" s="196" t="e">
        <f t="shared" ca="1" si="7"/>
        <v>#DIV/0!</v>
      </c>
      <c r="BU10" s="206" t="e">
        <f ca="1">IF(BT10="","",IF(BX10&lt;&gt;"","-",IF(BW10&lt;&gt;"",BW10,IF(COUNTIF(I10:BP10,"-1")&gt;0,"ร",VLOOKUP(BT10,หน้าหลัก!Q$5:U$13,4,TRUE)))))</f>
        <v>#DIV/0!</v>
      </c>
      <c r="BV10" s="207" t="e">
        <f ca="1">BU10&amp;ข้อมูลนักเรียน!G10</f>
        <v>#DIV/0!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/>
      <c r="J11" s="123"/>
      <c r="K11" s="123"/>
      <c r="L11" s="123"/>
      <c r="M11" s="124"/>
      <c r="N11" s="122"/>
      <c r="O11" s="123"/>
      <c r="P11" s="123"/>
      <c r="Q11" s="123"/>
      <c r="R11" s="124"/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0</v>
      </c>
      <c r="AI11" s="202"/>
      <c r="AJ11" s="206">
        <f t="shared" ca="1" si="1"/>
        <v>0</v>
      </c>
      <c r="AK11" s="202"/>
      <c r="AL11" s="203"/>
      <c r="AM11" s="203"/>
      <c r="AN11" s="203"/>
      <c r="AO11" s="204"/>
      <c r="AP11" s="202"/>
      <c r="AQ11" s="203"/>
      <c r="AR11" s="203"/>
      <c r="AS11" s="203"/>
      <c r="AT11" s="204"/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0</v>
      </c>
      <c r="BK11" s="202"/>
      <c r="BL11" s="439" t="e">
        <f t="shared" ca="1" si="3"/>
        <v>#DIV/0!</v>
      </c>
      <c r="BM11" s="365"/>
      <c r="BN11" s="439" t="e">
        <f t="shared" ca="1" si="4"/>
        <v>#VALUE!</v>
      </c>
      <c r="BO11" s="159" t="e">
        <f t="shared" ca="1" si="5"/>
        <v>#DIV/0!</v>
      </c>
      <c r="BP11" s="206" t="e">
        <f t="shared" ca="1" si="8"/>
        <v>#DIV/0!</v>
      </c>
      <c r="BQ11" s="193">
        <f t="shared" ca="1" si="9"/>
        <v>0</v>
      </c>
      <c r="BR11" s="194" t="e">
        <f t="shared" ca="1" si="10"/>
        <v>#DIV/0!</v>
      </c>
      <c r="BS11" s="195" t="e">
        <f t="shared" ca="1" si="6"/>
        <v>#DIV/0!</v>
      </c>
      <c r="BT11" s="196" t="e">
        <f t="shared" ca="1" si="7"/>
        <v>#DIV/0!</v>
      </c>
      <c r="BU11" s="206" t="e">
        <f ca="1">IF(BT11="","",IF(BX11&lt;&gt;"","-",IF(BW11&lt;&gt;"",BW11,IF(COUNTIF(I11:BP11,"-1")&gt;0,"ร",VLOOKUP(BT11,หน้าหลัก!Q$5:U$13,4,TRUE)))))</f>
        <v>#DIV/0!</v>
      </c>
      <c r="BV11" s="207" t="e">
        <f ca="1">BU11&amp;ข้อมูลนักเรียน!G11</f>
        <v>#DIV/0!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/>
      <c r="J12" s="123"/>
      <c r="K12" s="123"/>
      <c r="L12" s="123"/>
      <c r="M12" s="124"/>
      <c r="N12" s="122"/>
      <c r="O12" s="123"/>
      <c r="P12" s="123"/>
      <c r="Q12" s="123"/>
      <c r="R12" s="124"/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0</v>
      </c>
      <c r="AI12" s="202"/>
      <c r="AJ12" s="206">
        <f t="shared" ca="1" si="1"/>
        <v>0</v>
      </c>
      <c r="AK12" s="202"/>
      <c r="AL12" s="203"/>
      <c r="AM12" s="203"/>
      <c r="AN12" s="203"/>
      <c r="AO12" s="204"/>
      <c r="AP12" s="202"/>
      <c r="AQ12" s="203"/>
      <c r="AR12" s="203"/>
      <c r="AS12" s="203"/>
      <c r="AT12" s="204"/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0</v>
      </c>
      <c r="BK12" s="202"/>
      <c r="BL12" s="439" t="e">
        <f t="shared" ca="1" si="3"/>
        <v>#DIV/0!</v>
      </c>
      <c r="BM12" s="365"/>
      <c r="BN12" s="439" t="e">
        <f t="shared" ca="1" si="4"/>
        <v>#VALUE!</v>
      </c>
      <c r="BO12" s="159" t="e">
        <f t="shared" ca="1" si="5"/>
        <v>#DIV/0!</v>
      </c>
      <c r="BP12" s="206" t="e">
        <f t="shared" ca="1" si="8"/>
        <v>#DIV/0!</v>
      </c>
      <c r="BQ12" s="193">
        <f t="shared" ca="1" si="9"/>
        <v>0</v>
      </c>
      <c r="BR12" s="194" t="e">
        <f t="shared" ca="1" si="10"/>
        <v>#DIV/0!</v>
      </c>
      <c r="BS12" s="195" t="e">
        <f t="shared" ca="1" si="6"/>
        <v>#DIV/0!</v>
      </c>
      <c r="BT12" s="196" t="e">
        <f t="shared" ca="1" si="7"/>
        <v>#DIV/0!</v>
      </c>
      <c r="BU12" s="206" t="e">
        <f ca="1">IF(BT12="","",IF(BX12&lt;&gt;"","-",IF(BW12&lt;&gt;"",BW12,IF(COUNTIF(I12:BP12,"-1")&gt;0,"ร",VLOOKUP(BT12,หน้าหลัก!Q$5:U$13,4,TRUE)))))</f>
        <v>#DIV/0!</v>
      </c>
      <c r="BV12" s="207" t="e">
        <f ca="1">BU12&amp;ข้อมูลนักเรียน!G12</f>
        <v>#DIV/0!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/>
      <c r="J13" s="123"/>
      <c r="K13" s="123"/>
      <c r="L13" s="123"/>
      <c r="M13" s="124"/>
      <c r="N13" s="122"/>
      <c r="O13" s="123"/>
      <c r="P13" s="123"/>
      <c r="Q13" s="123"/>
      <c r="R13" s="124"/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0</v>
      </c>
      <c r="AI13" s="202"/>
      <c r="AJ13" s="206">
        <f t="shared" ca="1" si="1"/>
        <v>0</v>
      </c>
      <c r="AK13" s="202"/>
      <c r="AL13" s="203"/>
      <c r="AM13" s="203"/>
      <c r="AN13" s="203"/>
      <c r="AO13" s="204"/>
      <c r="AP13" s="202"/>
      <c r="AQ13" s="203"/>
      <c r="AR13" s="203"/>
      <c r="AS13" s="203"/>
      <c r="AT13" s="204"/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0</v>
      </c>
      <c r="BK13" s="202"/>
      <c r="BL13" s="439" t="e">
        <f t="shared" ca="1" si="3"/>
        <v>#DIV/0!</v>
      </c>
      <c r="BM13" s="365"/>
      <c r="BN13" s="439" t="e">
        <f t="shared" ca="1" si="4"/>
        <v>#VALUE!</v>
      </c>
      <c r="BO13" s="159" t="e">
        <f t="shared" ca="1" si="5"/>
        <v>#DIV/0!</v>
      </c>
      <c r="BP13" s="206" t="e">
        <f t="shared" ca="1" si="8"/>
        <v>#DIV/0!</v>
      </c>
      <c r="BQ13" s="193">
        <f t="shared" ca="1" si="9"/>
        <v>0</v>
      </c>
      <c r="BR13" s="194" t="e">
        <f t="shared" ca="1" si="10"/>
        <v>#DIV/0!</v>
      </c>
      <c r="BS13" s="195" t="e">
        <f t="shared" ca="1" si="6"/>
        <v>#DIV/0!</v>
      </c>
      <c r="BT13" s="196" t="e">
        <f t="shared" ca="1" si="7"/>
        <v>#DIV/0!</v>
      </c>
      <c r="BU13" s="206" t="e">
        <f ca="1">IF(BT13="","",IF(BX13&lt;&gt;"","-",IF(BW13&lt;&gt;"",BW13,IF(COUNTIF(I13:BP13,"-1")&gt;0,"ร",VLOOKUP(BT13,หน้าหลัก!Q$5:U$13,4,TRUE)))))</f>
        <v>#DIV/0!</v>
      </c>
      <c r="BV13" s="207" t="e">
        <f ca="1">BU13&amp;ข้อมูลนักเรียน!G13</f>
        <v>#DIV/0!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/>
      <c r="J14" s="123"/>
      <c r="K14" s="123"/>
      <c r="L14" s="123"/>
      <c r="M14" s="124"/>
      <c r="N14" s="122"/>
      <c r="O14" s="123"/>
      <c r="P14" s="123"/>
      <c r="Q14" s="123"/>
      <c r="R14" s="124"/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0</v>
      </c>
      <c r="AI14" s="202"/>
      <c r="AJ14" s="206">
        <f t="shared" ca="1" si="1"/>
        <v>0</v>
      </c>
      <c r="AK14" s="202"/>
      <c r="AL14" s="203"/>
      <c r="AM14" s="203"/>
      <c r="AN14" s="203"/>
      <c r="AO14" s="204"/>
      <c r="AP14" s="202"/>
      <c r="AQ14" s="203"/>
      <c r="AR14" s="203"/>
      <c r="AS14" s="203"/>
      <c r="AT14" s="204"/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0</v>
      </c>
      <c r="BK14" s="202"/>
      <c r="BL14" s="439" t="e">
        <f t="shared" ca="1" si="3"/>
        <v>#DIV/0!</v>
      </c>
      <c r="BM14" s="365"/>
      <c r="BN14" s="439" t="e">
        <f t="shared" ca="1" si="4"/>
        <v>#VALUE!</v>
      </c>
      <c r="BO14" s="159" t="e">
        <f t="shared" ca="1" si="5"/>
        <v>#DIV/0!</v>
      </c>
      <c r="BP14" s="206" t="e">
        <f t="shared" ca="1" si="8"/>
        <v>#DIV/0!</v>
      </c>
      <c r="BQ14" s="193">
        <f t="shared" ca="1" si="9"/>
        <v>0</v>
      </c>
      <c r="BR14" s="194" t="e">
        <f t="shared" ca="1" si="10"/>
        <v>#DIV/0!</v>
      </c>
      <c r="BS14" s="195" t="e">
        <f t="shared" ca="1" si="6"/>
        <v>#DIV/0!</v>
      </c>
      <c r="BT14" s="196" t="e">
        <f t="shared" ca="1" si="7"/>
        <v>#DIV/0!</v>
      </c>
      <c r="BU14" s="206" t="e">
        <f ca="1">IF(BT14="","",IF(BX14&lt;&gt;"","-",IF(BW14&lt;&gt;"",BW14,IF(COUNTIF(I14:BP14,"-1")&gt;0,"ร",VLOOKUP(BT14,หน้าหลัก!Q$5:U$13,4,TRUE)))))</f>
        <v>#DIV/0!</v>
      </c>
      <c r="BV14" s="207" t="e">
        <f ca="1">BU14&amp;ข้อมูลนักเรียน!G14</f>
        <v>#DIV/0!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/>
      <c r="J15" s="123"/>
      <c r="K15" s="123"/>
      <c r="L15" s="123"/>
      <c r="M15" s="124"/>
      <c r="N15" s="122"/>
      <c r="O15" s="123"/>
      <c r="P15" s="123"/>
      <c r="Q15" s="123"/>
      <c r="R15" s="124"/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0</v>
      </c>
      <c r="AI15" s="202"/>
      <c r="AJ15" s="206">
        <f t="shared" ca="1" si="1"/>
        <v>0</v>
      </c>
      <c r="AK15" s="202"/>
      <c r="AL15" s="203"/>
      <c r="AM15" s="203"/>
      <c r="AN15" s="203"/>
      <c r="AO15" s="204"/>
      <c r="AP15" s="202"/>
      <c r="AQ15" s="203"/>
      <c r="AR15" s="203"/>
      <c r="AS15" s="203"/>
      <c r="AT15" s="204"/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0</v>
      </c>
      <c r="BK15" s="202"/>
      <c r="BL15" s="439" t="e">
        <f t="shared" ca="1" si="3"/>
        <v>#DIV/0!</v>
      </c>
      <c r="BM15" s="365"/>
      <c r="BN15" s="439" t="e">
        <f t="shared" ca="1" si="4"/>
        <v>#VALUE!</v>
      </c>
      <c r="BO15" s="159" t="e">
        <f t="shared" ca="1" si="5"/>
        <v>#DIV/0!</v>
      </c>
      <c r="BP15" s="206" t="e">
        <f t="shared" ca="1" si="8"/>
        <v>#DIV/0!</v>
      </c>
      <c r="BQ15" s="193">
        <f t="shared" ca="1" si="9"/>
        <v>0</v>
      </c>
      <c r="BR15" s="194" t="e">
        <f t="shared" ca="1" si="10"/>
        <v>#DIV/0!</v>
      </c>
      <c r="BS15" s="195" t="e">
        <f t="shared" ca="1" si="6"/>
        <v>#DIV/0!</v>
      </c>
      <c r="BT15" s="196" t="e">
        <f t="shared" ca="1" si="7"/>
        <v>#DIV/0!</v>
      </c>
      <c r="BU15" s="206" t="e">
        <f ca="1">IF(BT15="","",IF(BX15&lt;&gt;"","-",IF(BW15&lt;&gt;"",BW15,IF(COUNTIF(I15:BP15,"-1")&gt;0,"ร",VLOOKUP(BT15,หน้าหลัก!Q$5:U$13,4,TRUE)))))</f>
        <v>#DIV/0!</v>
      </c>
      <c r="BV15" s="207" t="e">
        <f ca="1">BU15&amp;ข้อมูลนักเรียน!G15</f>
        <v>#DIV/0!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/>
      <c r="J16" s="123"/>
      <c r="K16" s="123"/>
      <c r="L16" s="123"/>
      <c r="M16" s="124"/>
      <c r="N16" s="122"/>
      <c r="O16" s="123"/>
      <c r="P16" s="123"/>
      <c r="Q16" s="123"/>
      <c r="R16" s="124"/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0</v>
      </c>
      <c r="AI16" s="202"/>
      <c r="AJ16" s="206">
        <f t="shared" ca="1" si="1"/>
        <v>0</v>
      </c>
      <c r="AK16" s="202"/>
      <c r="AL16" s="203"/>
      <c r="AM16" s="203"/>
      <c r="AN16" s="203"/>
      <c r="AO16" s="204"/>
      <c r="AP16" s="202"/>
      <c r="AQ16" s="203"/>
      <c r="AR16" s="203"/>
      <c r="AS16" s="203"/>
      <c r="AT16" s="204"/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0</v>
      </c>
      <c r="BK16" s="202"/>
      <c r="BL16" s="439" t="e">
        <f t="shared" ca="1" si="3"/>
        <v>#DIV/0!</v>
      </c>
      <c r="BM16" s="365"/>
      <c r="BN16" s="439" t="e">
        <f t="shared" ca="1" si="4"/>
        <v>#VALUE!</v>
      </c>
      <c r="BO16" s="159" t="e">
        <f t="shared" ca="1" si="5"/>
        <v>#DIV/0!</v>
      </c>
      <c r="BP16" s="206" t="e">
        <f t="shared" ca="1" si="8"/>
        <v>#DIV/0!</v>
      </c>
      <c r="BQ16" s="193">
        <f t="shared" ca="1" si="9"/>
        <v>0</v>
      </c>
      <c r="BR16" s="194" t="e">
        <f t="shared" ca="1" si="10"/>
        <v>#DIV/0!</v>
      </c>
      <c r="BS16" s="195" t="e">
        <f t="shared" ca="1" si="6"/>
        <v>#DIV/0!</v>
      </c>
      <c r="BT16" s="196" t="e">
        <f t="shared" ca="1" si="7"/>
        <v>#DIV/0!</v>
      </c>
      <c r="BU16" s="206" t="e">
        <f ca="1">IF(BT16="","",IF(BX16&lt;&gt;"","-",IF(BW16&lt;&gt;"",BW16,IF(COUNTIF(I16:BP16,"-1")&gt;0,"ร",VLOOKUP(BT16,หน้าหลัก!Q$5:U$13,4,TRUE)))))</f>
        <v>#DIV/0!</v>
      </c>
      <c r="BV16" s="207" t="e">
        <f ca="1">BU16&amp;ข้อมูลนักเรียน!G16</f>
        <v>#DIV/0!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/>
      <c r="J17" s="123"/>
      <c r="K17" s="123"/>
      <c r="L17" s="123"/>
      <c r="M17" s="124"/>
      <c r="N17" s="122"/>
      <c r="O17" s="123"/>
      <c r="P17" s="123"/>
      <c r="Q17" s="123"/>
      <c r="R17" s="124"/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0</v>
      </c>
      <c r="AI17" s="202"/>
      <c r="AJ17" s="206">
        <f t="shared" ca="1" si="1"/>
        <v>0</v>
      </c>
      <c r="AK17" s="202"/>
      <c r="AL17" s="203"/>
      <c r="AM17" s="203"/>
      <c r="AN17" s="203"/>
      <c r="AO17" s="204"/>
      <c r="AP17" s="202"/>
      <c r="AQ17" s="203"/>
      <c r="AR17" s="203"/>
      <c r="AS17" s="203"/>
      <c r="AT17" s="204"/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0</v>
      </c>
      <c r="BK17" s="202"/>
      <c r="BL17" s="439" t="e">
        <f t="shared" ca="1" si="3"/>
        <v>#DIV/0!</v>
      </c>
      <c r="BM17" s="365"/>
      <c r="BN17" s="439" t="e">
        <f t="shared" ca="1" si="4"/>
        <v>#VALUE!</v>
      </c>
      <c r="BO17" s="159" t="e">
        <f t="shared" ca="1" si="5"/>
        <v>#DIV/0!</v>
      </c>
      <c r="BP17" s="206" t="e">
        <f t="shared" ca="1" si="8"/>
        <v>#DIV/0!</v>
      </c>
      <c r="BQ17" s="193">
        <f t="shared" ca="1" si="9"/>
        <v>0</v>
      </c>
      <c r="BR17" s="194" t="e">
        <f t="shared" ca="1" si="10"/>
        <v>#DIV/0!</v>
      </c>
      <c r="BS17" s="195" t="e">
        <f t="shared" ca="1" si="6"/>
        <v>#DIV/0!</v>
      </c>
      <c r="BT17" s="196" t="e">
        <f t="shared" ca="1" si="7"/>
        <v>#DIV/0!</v>
      </c>
      <c r="BU17" s="206" t="e">
        <f ca="1">IF(BT17="","",IF(BX17&lt;&gt;"","-",IF(BW17&lt;&gt;"",BW17,IF(COUNTIF(I17:BP17,"-1")&gt;0,"ร",VLOOKUP(BT17,หน้าหลัก!Q$5:U$13,4,TRUE)))))</f>
        <v>#DIV/0!</v>
      </c>
      <c r="BV17" s="207" t="e">
        <f ca="1">BU17&amp;ข้อมูลนักเรียน!G17</f>
        <v>#DIV/0!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/>
      <c r="J18" s="123"/>
      <c r="K18" s="123"/>
      <c r="L18" s="123"/>
      <c r="M18" s="124"/>
      <c r="N18" s="122"/>
      <c r="O18" s="123"/>
      <c r="P18" s="123"/>
      <c r="Q18" s="123"/>
      <c r="R18" s="124"/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0</v>
      </c>
      <c r="AI18" s="202"/>
      <c r="AJ18" s="206">
        <f t="shared" ca="1" si="1"/>
        <v>0</v>
      </c>
      <c r="AK18" s="202"/>
      <c r="AL18" s="203"/>
      <c r="AM18" s="203"/>
      <c r="AN18" s="203"/>
      <c r="AO18" s="204"/>
      <c r="AP18" s="202"/>
      <c r="AQ18" s="203"/>
      <c r="AR18" s="203"/>
      <c r="AS18" s="203"/>
      <c r="AT18" s="204"/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0</v>
      </c>
      <c r="BK18" s="202"/>
      <c r="BL18" s="439" t="e">
        <f t="shared" ca="1" si="3"/>
        <v>#DIV/0!</v>
      </c>
      <c r="BM18" s="365"/>
      <c r="BN18" s="439" t="e">
        <f t="shared" ca="1" si="4"/>
        <v>#VALUE!</v>
      </c>
      <c r="BO18" s="159" t="e">
        <f t="shared" ca="1" si="5"/>
        <v>#DIV/0!</v>
      </c>
      <c r="BP18" s="206" t="e">
        <f t="shared" ca="1" si="8"/>
        <v>#DIV/0!</v>
      </c>
      <c r="BQ18" s="193">
        <f t="shared" ca="1" si="9"/>
        <v>0</v>
      </c>
      <c r="BR18" s="194" t="e">
        <f t="shared" ca="1" si="10"/>
        <v>#DIV/0!</v>
      </c>
      <c r="BS18" s="195" t="e">
        <f t="shared" ca="1" si="6"/>
        <v>#DIV/0!</v>
      </c>
      <c r="BT18" s="196" t="e">
        <f t="shared" ca="1" si="7"/>
        <v>#DIV/0!</v>
      </c>
      <c r="BU18" s="206" t="e">
        <f ca="1">IF(BT18="","",IF(BX18&lt;&gt;"","-",IF(BW18&lt;&gt;"",BW18,IF(COUNTIF(I18:BP18,"-1")&gt;0,"ร",VLOOKUP(BT18,หน้าหลัก!Q$5:U$13,4,TRUE)))))</f>
        <v>#DIV/0!</v>
      </c>
      <c r="BV18" s="207" t="e">
        <f ca="1">BU18&amp;ข้อมูลนักเรียน!G18</f>
        <v>#DIV/0!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465" priority="61" operator="notEqual">
      <formula>""""""</formula>
    </cfRule>
  </conditionalFormatting>
  <conditionalFormatting sqref="I8:I52">
    <cfRule type="cellIs" dxfId="464" priority="60" operator="lessThan">
      <formula>$I$7/2</formula>
    </cfRule>
  </conditionalFormatting>
  <conditionalFormatting sqref="J8:J52">
    <cfRule type="cellIs" dxfId="463" priority="59" operator="lessThan">
      <formula>$J$7/2</formula>
    </cfRule>
  </conditionalFormatting>
  <conditionalFormatting sqref="K8:K52">
    <cfRule type="cellIs" dxfId="462" priority="58" operator="lessThan">
      <formula>$K$7/2</formula>
    </cfRule>
  </conditionalFormatting>
  <conditionalFormatting sqref="L8:L52">
    <cfRule type="cellIs" dxfId="461" priority="57" operator="lessThan">
      <formula>$L$7/2</formula>
    </cfRule>
  </conditionalFormatting>
  <conditionalFormatting sqref="M8:M52">
    <cfRule type="cellIs" dxfId="460" priority="56" operator="lessThan">
      <formula>$M$7/2</formula>
    </cfRule>
  </conditionalFormatting>
  <conditionalFormatting sqref="N8:N52">
    <cfRule type="cellIs" dxfId="459" priority="55" operator="lessThan">
      <formula>$N$7/2</formula>
    </cfRule>
  </conditionalFormatting>
  <conditionalFormatting sqref="O8:O52">
    <cfRule type="cellIs" dxfId="458" priority="54" operator="lessThan">
      <formula>$O$7/2</formula>
    </cfRule>
  </conditionalFormatting>
  <conditionalFormatting sqref="P8:P52">
    <cfRule type="cellIs" dxfId="457" priority="53" operator="lessThan">
      <formula>$P$7/2</formula>
    </cfRule>
  </conditionalFormatting>
  <conditionalFormatting sqref="Q8:Q52">
    <cfRule type="cellIs" dxfId="456" priority="52" operator="lessThan">
      <formula>$Q$7/2</formula>
    </cfRule>
  </conditionalFormatting>
  <conditionalFormatting sqref="R8:R52">
    <cfRule type="cellIs" dxfId="455" priority="51" operator="lessThan">
      <formula>$R$7/2</formula>
    </cfRule>
  </conditionalFormatting>
  <conditionalFormatting sqref="S8:S52">
    <cfRule type="cellIs" dxfId="454" priority="50" operator="lessThan">
      <formula>$S$7/2</formula>
    </cfRule>
  </conditionalFormatting>
  <conditionalFormatting sqref="T8:T52">
    <cfRule type="cellIs" dxfId="453" priority="49" operator="lessThan">
      <formula>$T$7/2</formula>
    </cfRule>
  </conditionalFormatting>
  <conditionalFormatting sqref="U8:U52">
    <cfRule type="cellIs" dxfId="452" priority="48" operator="lessThan">
      <formula>$U$7/2</formula>
    </cfRule>
  </conditionalFormatting>
  <conditionalFormatting sqref="V8:V52">
    <cfRule type="cellIs" dxfId="451" priority="47" operator="lessThan">
      <formula>$V$7/2</formula>
    </cfRule>
  </conditionalFormatting>
  <conditionalFormatting sqref="W8:W52">
    <cfRule type="cellIs" dxfId="450" priority="46" operator="lessThan">
      <formula>$W$7/2</formula>
    </cfRule>
  </conditionalFormatting>
  <conditionalFormatting sqref="X8:X52">
    <cfRule type="cellIs" dxfId="449" priority="45" operator="lessThan">
      <formula>$X$7/2</formula>
    </cfRule>
  </conditionalFormatting>
  <conditionalFormatting sqref="Y8:Y52">
    <cfRule type="cellIs" dxfId="448" priority="44" operator="lessThan">
      <formula>$Y$7/2</formula>
    </cfRule>
  </conditionalFormatting>
  <conditionalFormatting sqref="Z8:Z52">
    <cfRule type="cellIs" dxfId="447" priority="43" operator="lessThan">
      <formula>$Z$7/2</formula>
    </cfRule>
  </conditionalFormatting>
  <conditionalFormatting sqref="AA8:AA52">
    <cfRule type="cellIs" dxfId="446" priority="42" operator="lessThan">
      <formula>$AA$7/2</formula>
    </cfRule>
  </conditionalFormatting>
  <conditionalFormatting sqref="AB8:AB52">
    <cfRule type="cellIs" dxfId="445" priority="41" operator="lessThan">
      <formula>$AB$7/2</formula>
    </cfRule>
  </conditionalFormatting>
  <conditionalFormatting sqref="AC8:AC52">
    <cfRule type="cellIs" dxfId="444" priority="40" operator="lessThan">
      <formula>$AC$7/2</formula>
    </cfRule>
  </conditionalFormatting>
  <conditionalFormatting sqref="AD8:AD52">
    <cfRule type="cellIs" dxfId="443" priority="39" operator="lessThan">
      <formula>$AD$7/2</formula>
    </cfRule>
  </conditionalFormatting>
  <conditionalFormatting sqref="AE8:AE52">
    <cfRule type="cellIs" dxfId="442" priority="38" operator="lessThan">
      <formula>$AE$7/2</formula>
    </cfRule>
  </conditionalFormatting>
  <conditionalFormatting sqref="AF8:AF52">
    <cfRule type="cellIs" dxfId="441" priority="37" operator="lessThan">
      <formula>$AF$7/2</formula>
    </cfRule>
  </conditionalFormatting>
  <conditionalFormatting sqref="AG8:AG52">
    <cfRule type="cellIs" dxfId="440" priority="36" operator="lessThan">
      <formula>$AG$7/2</formula>
    </cfRule>
  </conditionalFormatting>
  <conditionalFormatting sqref="AH8:AH52">
    <cfRule type="cellIs" dxfId="439" priority="35" operator="lessThan">
      <formula>$AH$7/2</formula>
    </cfRule>
  </conditionalFormatting>
  <conditionalFormatting sqref="AI8:AI52">
    <cfRule type="cellIs" dxfId="438" priority="34" operator="lessThan">
      <formula>$AI$7/2</formula>
    </cfRule>
  </conditionalFormatting>
  <conditionalFormatting sqref="AJ8:AJ52">
    <cfRule type="cellIs" dxfId="437" priority="33" operator="lessThan">
      <formula>$AJ$7/2</formula>
    </cfRule>
  </conditionalFormatting>
  <conditionalFormatting sqref="AK8:AK52">
    <cfRule type="cellIs" dxfId="436" priority="32" operator="lessThan">
      <formula>$AK$7/2</formula>
    </cfRule>
  </conditionalFormatting>
  <conditionalFormatting sqref="AL8:AL52">
    <cfRule type="cellIs" dxfId="435" priority="31" operator="lessThan">
      <formula>$AL$7/2</formula>
    </cfRule>
  </conditionalFormatting>
  <conditionalFormatting sqref="AM8:AM52">
    <cfRule type="cellIs" dxfId="434" priority="30" operator="lessThan">
      <formula>$AM$7/2</formula>
    </cfRule>
  </conditionalFormatting>
  <conditionalFormatting sqref="AN8:AN52">
    <cfRule type="cellIs" dxfId="433" priority="29" operator="lessThan">
      <formula>$AN$7/2</formula>
    </cfRule>
  </conditionalFormatting>
  <conditionalFormatting sqref="AO8:AO52">
    <cfRule type="cellIs" dxfId="432" priority="28" operator="lessThan">
      <formula>$AO$7/2</formula>
    </cfRule>
  </conditionalFormatting>
  <conditionalFormatting sqref="AP8:AP52">
    <cfRule type="cellIs" dxfId="431" priority="27" operator="lessThan">
      <formula>$AP$7/2</formula>
    </cfRule>
  </conditionalFormatting>
  <conditionalFormatting sqref="AQ8:AQ52">
    <cfRule type="cellIs" dxfId="430" priority="26" operator="lessThan">
      <formula>$AQ$7/2</formula>
    </cfRule>
  </conditionalFormatting>
  <conditionalFormatting sqref="AR8:AR52">
    <cfRule type="cellIs" dxfId="429" priority="25" operator="lessThan">
      <formula>$AR$7/2</formula>
    </cfRule>
  </conditionalFormatting>
  <conditionalFormatting sqref="AS8:AS52">
    <cfRule type="cellIs" dxfId="428" priority="24" operator="lessThan">
      <formula>$AS$7/2</formula>
    </cfRule>
  </conditionalFormatting>
  <conditionalFormatting sqref="AT8:AT52">
    <cfRule type="cellIs" dxfId="427" priority="23" operator="lessThan">
      <formula>$AT$7/2</formula>
    </cfRule>
  </conditionalFormatting>
  <conditionalFormatting sqref="AU8:AU52">
    <cfRule type="cellIs" dxfId="426" priority="22" operator="lessThan">
      <formula>$AU$7/2</formula>
    </cfRule>
  </conditionalFormatting>
  <conditionalFormatting sqref="AV8:AV52">
    <cfRule type="cellIs" dxfId="425" priority="21" operator="lessThan">
      <formula>$AV$7/2</formula>
    </cfRule>
  </conditionalFormatting>
  <conditionalFormatting sqref="AW8:AW52">
    <cfRule type="cellIs" dxfId="424" priority="20" operator="lessThan">
      <formula>$AW$7/2</formula>
    </cfRule>
  </conditionalFormatting>
  <conditionalFormatting sqref="AX8:AX52">
    <cfRule type="cellIs" dxfId="423" priority="19" operator="lessThan">
      <formula>$AX$7/2</formula>
    </cfRule>
  </conditionalFormatting>
  <conditionalFormatting sqref="AY8:AY52">
    <cfRule type="cellIs" dxfId="422" priority="18" operator="lessThan">
      <formula>$AY$7/2</formula>
    </cfRule>
  </conditionalFormatting>
  <conditionalFormatting sqref="AZ8:AZ52">
    <cfRule type="cellIs" dxfId="421" priority="17" operator="lessThan">
      <formula>$AZ$7/2</formula>
    </cfRule>
  </conditionalFormatting>
  <conditionalFormatting sqref="BA8:BA52">
    <cfRule type="cellIs" dxfId="420" priority="16" operator="lessThan">
      <formula>$BA$7/2</formula>
    </cfRule>
  </conditionalFormatting>
  <conditionalFormatting sqref="BB8:BB52">
    <cfRule type="cellIs" dxfId="419" priority="15" operator="lessThan">
      <formula>$BB$7/2</formula>
    </cfRule>
  </conditionalFormatting>
  <conditionalFormatting sqref="BC8:BC52">
    <cfRule type="cellIs" dxfId="418" priority="14" operator="lessThan">
      <formula>$BC$7/2</formula>
    </cfRule>
  </conditionalFormatting>
  <conditionalFormatting sqref="BD8:BD52">
    <cfRule type="cellIs" dxfId="417" priority="13" operator="lessThan">
      <formula>$BD$7/2</formula>
    </cfRule>
  </conditionalFormatting>
  <conditionalFormatting sqref="BE8:BE52">
    <cfRule type="cellIs" dxfId="416" priority="12" operator="lessThan">
      <formula>$BE$7/2</formula>
    </cfRule>
  </conditionalFormatting>
  <conditionalFormatting sqref="BF8:BF52">
    <cfRule type="cellIs" dxfId="415" priority="11" operator="lessThan">
      <formula>$BF$7/2</formula>
    </cfRule>
  </conditionalFormatting>
  <conditionalFormatting sqref="BG8:BG52">
    <cfRule type="cellIs" dxfId="414" priority="10" operator="lessThan">
      <formula>$BG$7/2</formula>
    </cfRule>
  </conditionalFormatting>
  <conditionalFormatting sqref="BH8:BH52">
    <cfRule type="cellIs" dxfId="413" priority="9" operator="lessThan">
      <formula>$BH$7/2</formula>
    </cfRule>
  </conditionalFormatting>
  <conditionalFormatting sqref="BI8:BI52">
    <cfRule type="cellIs" dxfId="412" priority="8" operator="lessThan">
      <formula>$BI$7/2</formula>
    </cfRule>
  </conditionalFormatting>
  <conditionalFormatting sqref="BJ8:BJ52">
    <cfRule type="cellIs" dxfId="411" priority="7" operator="lessThan">
      <formula>$BJ$7/2</formula>
    </cfRule>
  </conditionalFormatting>
  <conditionalFormatting sqref="BK8:BK52">
    <cfRule type="cellIs" dxfId="410" priority="6" operator="lessThan">
      <formula>$BK$7/2</formula>
    </cfRule>
  </conditionalFormatting>
  <conditionalFormatting sqref="BL8:BL52">
    <cfRule type="cellIs" dxfId="409" priority="5" operator="lessThan">
      <formula>$BL$7/2</formula>
    </cfRule>
  </conditionalFormatting>
  <conditionalFormatting sqref="BM8:BM52">
    <cfRule type="cellIs" dxfId="408" priority="4" operator="lessThan">
      <formula>$BM$7/2</formula>
    </cfRule>
  </conditionalFormatting>
  <conditionalFormatting sqref="BN8:BN52">
    <cfRule type="cellIs" dxfId="407" priority="3" operator="lessThan">
      <formula>$BN$7/2</formula>
    </cfRule>
  </conditionalFormatting>
  <conditionalFormatting sqref="BO8:BO52">
    <cfRule type="cellIs" dxfId="406" priority="2" operator="lessThan">
      <formula>$BO$7/2</formula>
    </cfRule>
  </conditionalFormatting>
  <conditionalFormatting sqref="BP8:BP52">
    <cfRule type="cellIs" dxfId="405" priority="1" operator="lessThan">
      <formula>$BP$7/2</formula>
    </cfRule>
  </conditionalFormatting>
  <dataValidations count="65"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whole" allowBlank="1" showInputMessage="1" showErrorMessage="1" sqref="I7:AG7">
      <formula1>1</formula1>
      <formula2>50</formula2>
    </dataValidation>
    <dataValidation type="list" allowBlank="1" showInputMessage="1" showErrorMessage="1" promptTitle="เช็คเวลาเรียน" sqref="I53:BX1048576">
      <formula1>เช็ค</formula1>
    </dataValidation>
    <dataValidation type="list" allowBlank="1" showInputMessage="1" sqref="BW8:BW52">
      <formula1>regrade</formula1>
    </dataValidation>
    <dataValidation allowBlank="1" showInputMessage="1" showErrorMessage="1" promptTitle="เดือน" sqref="BX3"/>
    <dataValidation allowBlank="1" showInputMessage="1" showErrorMessage="1" promptTitle="เช็คเวลาเรียน" sqref="BX8:BX52 BL7:BP7 BJ7 AH7:AJ7"/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CE63"/>
  <sheetViews>
    <sheetView workbookViewId="0">
      <pane xSplit="6" ySplit="7" topLeftCell="AR8" activePane="bottomRight" state="frozen"/>
      <selection activeCell="BO7" sqref="BO7"/>
      <selection pane="topRight" activeCell="BO7" sqref="BO7"/>
      <selection pane="bottomLeft" activeCell="BO7" sqref="BO7"/>
      <selection pane="bottomRight" activeCell="BO7" sqref="BO7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IF(INDIRECT("หน้าหลัก!D30")="","",INDIRECT("หน้าหลัก!D30"))</f>
        <v/>
      </c>
      <c r="E3" s="750" t="str">
        <f ca="1">IF(INDIRECT("หน้าหลัก!H30")="","",INDIRECT("หน้าหลัก!H30")&amp;" ชั่วโมง/ปี")</f>
        <v/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IF(INDIRECT("หน้าหลัก!E30")="","",INDIRECT("หน้าหลัก!E30"))</f>
        <v/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/>
      <c r="AL5" s="742"/>
      <c r="AM5" s="742"/>
      <c r="AN5" s="742"/>
      <c r="AO5" s="742"/>
      <c r="AP5" s="742"/>
      <c r="AQ5" s="742"/>
      <c r="AR5" s="742"/>
      <c r="AS5" s="742"/>
      <c r="AT5" s="742"/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100-INDIRECT("หน้าหลัก!L30") &amp; "%"</f>
        <v>100%</v>
      </c>
      <c r="BL6" s="391" t="s">
        <v>317</v>
      </c>
      <c r="BM6" s="430" t="str">
        <f ca="1">INDIRECT("หน้าหลัก!L30") &amp; "%"</f>
        <v>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0</v>
      </c>
      <c r="AI7" s="435"/>
      <c r="AJ7" s="432">
        <f>AH7+AI7</f>
        <v>0</v>
      </c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0</v>
      </c>
      <c r="BK7" s="436"/>
      <c r="BL7" s="434">
        <f ca="1">BO7*BK6</f>
        <v>0</v>
      </c>
      <c r="BM7" s="437"/>
      <c r="BN7" s="434" t="e">
        <f ca="1">BO7*BM6</f>
        <v>#VALUE!</v>
      </c>
      <c r="BO7" s="436"/>
      <c r="BP7" s="433">
        <f>SUM(BJ7,BO7)</f>
        <v>0</v>
      </c>
      <c r="BQ7" s="421">
        <f>AJ7</f>
        <v>0</v>
      </c>
      <c r="BR7" s="421">
        <f>BP7</f>
        <v>0</v>
      </c>
      <c r="BS7" s="421">
        <f>BQ7+BR7</f>
        <v>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/>
      <c r="J8" s="155"/>
      <c r="K8" s="155"/>
      <c r="L8" s="155"/>
      <c r="M8" s="156"/>
      <c r="N8" s="188"/>
      <c r="O8" s="155"/>
      <c r="P8" s="155"/>
      <c r="Q8" s="155"/>
      <c r="R8" s="156"/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0</v>
      </c>
      <c r="AI8" s="189"/>
      <c r="AJ8" s="158">
        <f t="shared" ref="AJ8:AJ52" ca="1" si="1">IF(C8="","",SUMIF(AH8:AI8,"&lt;&gt;-1"))</f>
        <v>0</v>
      </c>
      <c r="AK8" s="189"/>
      <c r="AL8" s="190"/>
      <c r="AM8" s="190"/>
      <c r="AN8" s="190"/>
      <c r="AO8" s="191"/>
      <c r="AP8" s="189"/>
      <c r="AQ8" s="190"/>
      <c r="AR8" s="190"/>
      <c r="AS8" s="190"/>
      <c r="AT8" s="191"/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0</v>
      </c>
      <c r="BK8" s="189"/>
      <c r="BL8" s="438" t="e">
        <f t="shared" ref="BL8:BL52" ca="1" si="3">IF(C8="","",ROUND(BK8*BL$7/BK$7,0))</f>
        <v>#DIV/0!</v>
      </c>
      <c r="BM8" s="364"/>
      <c r="BN8" s="438" t="e">
        <f t="shared" ref="BN8:BN52" ca="1" si="4">IF(C8="","",ROUND(BM8*BN$7/BM$7,0))</f>
        <v>#VALUE!</v>
      </c>
      <c r="BO8" s="159" t="e">
        <f t="shared" ref="BO8:BO52" ca="1" si="5">IF(C8="","",BL8+BN8)</f>
        <v>#DIV/0!</v>
      </c>
      <c r="BP8" s="158" t="e">
        <f ca="1">IF(C8="","",SUM(BJ8,BO8))</f>
        <v>#DIV/0!</v>
      </c>
      <c r="BQ8" s="193">
        <f ca="1">AJ8</f>
        <v>0</v>
      </c>
      <c r="BR8" s="194" t="e">
        <f ca="1">BP8</f>
        <v>#DIV/0!</v>
      </c>
      <c r="BS8" s="195" t="e">
        <f t="shared" ref="BS8:BS52" ca="1" si="6">IF(C8="","",BQ8+BR8)</f>
        <v>#DIV/0!</v>
      </c>
      <c r="BT8" s="196" t="e">
        <f t="shared" ref="BT8:BT52" ca="1" si="7">IF(C8="","",ROUND(BS8/BS$7*BT$7,0))</f>
        <v>#DIV/0!</v>
      </c>
      <c r="BU8" s="158" t="e">
        <f ca="1">IF(BT8="","",IF(BX8&lt;&gt;"","-",IF(BW8&lt;&gt;"",BW8,IF(COUNTIF(I8:BP8,"-1")&gt;0,"ร",VLOOKUP(BT8,หน้าหลัก!Q$5:U$13,4,TRUE)))))</f>
        <v>#DIV/0!</v>
      </c>
      <c r="BV8" s="197" t="e">
        <f ca="1">BU8&amp;ข้อมูลนักเรียน!G8</f>
        <v>#DIV/0!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/>
      <c r="J9" s="123"/>
      <c r="K9" s="123"/>
      <c r="L9" s="123"/>
      <c r="M9" s="124"/>
      <c r="N9" s="122"/>
      <c r="O9" s="123"/>
      <c r="P9" s="123"/>
      <c r="Q9" s="123"/>
      <c r="R9" s="124"/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0</v>
      </c>
      <c r="AI9" s="202"/>
      <c r="AJ9" s="206">
        <f t="shared" ca="1" si="1"/>
        <v>0</v>
      </c>
      <c r="AK9" s="202"/>
      <c r="AL9" s="203"/>
      <c r="AM9" s="203"/>
      <c r="AN9" s="203"/>
      <c r="AO9" s="204"/>
      <c r="AP9" s="202"/>
      <c r="AQ9" s="203"/>
      <c r="AR9" s="203"/>
      <c r="AS9" s="203"/>
      <c r="AT9" s="204"/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0</v>
      </c>
      <c r="BK9" s="202"/>
      <c r="BL9" s="439" t="e">
        <f t="shared" ca="1" si="3"/>
        <v>#DIV/0!</v>
      </c>
      <c r="BM9" s="365"/>
      <c r="BN9" s="439" t="e">
        <f t="shared" ca="1" si="4"/>
        <v>#VALUE!</v>
      </c>
      <c r="BO9" s="159" t="e">
        <f t="shared" ca="1" si="5"/>
        <v>#DIV/0!</v>
      </c>
      <c r="BP9" s="206" t="e">
        <f t="shared" ref="BP9:BP52" ca="1" si="8">IF(C9="","",SUM(BJ9,BO9))</f>
        <v>#DIV/0!</v>
      </c>
      <c r="BQ9" s="193">
        <f t="shared" ref="BQ9:BQ52" ca="1" si="9">AJ9</f>
        <v>0</v>
      </c>
      <c r="BR9" s="194" t="e">
        <f t="shared" ref="BR9:BR52" ca="1" si="10">BP9</f>
        <v>#DIV/0!</v>
      </c>
      <c r="BS9" s="195" t="e">
        <f t="shared" ca="1" si="6"/>
        <v>#DIV/0!</v>
      </c>
      <c r="BT9" s="196" t="e">
        <f t="shared" ca="1" si="7"/>
        <v>#DIV/0!</v>
      </c>
      <c r="BU9" s="206" t="e">
        <f ca="1">IF(BT9="","",IF(BX9&lt;&gt;"","-",IF(BW9&lt;&gt;"",BW9,IF(COUNTIF(I9:BP9,"-1")&gt;0,"ร",VLOOKUP(BT9,หน้าหลัก!Q$5:U$13,4,TRUE)))))</f>
        <v>#DIV/0!</v>
      </c>
      <c r="BV9" s="207" t="e">
        <f ca="1">BU9&amp;ข้อมูลนักเรียน!G9</f>
        <v>#DIV/0!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/>
      <c r="J10" s="123"/>
      <c r="K10" s="123"/>
      <c r="L10" s="123"/>
      <c r="M10" s="124"/>
      <c r="N10" s="122"/>
      <c r="O10" s="123"/>
      <c r="P10" s="123"/>
      <c r="Q10" s="123"/>
      <c r="R10" s="124"/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0</v>
      </c>
      <c r="AI10" s="202"/>
      <c r="AJ10" s="206">
        <f t="shared" ca="1" si="1"/>
        <v>0</v>
      </c>
      <c r="AK10" s="202"/>
      <c r="AL10" s="203"/>
      <c r="AM10" s="203"/>
      <c r="AN10" s="203"/>
      <c r="AO10" s="204"/>
      <c r="AP10" s="202"/>
      <c r="AQ10" s="203"/>
      <c r="AR10" s="203"/>
      <c r="AS10" s="203"/>
      <c r="AT10" s="204"/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0</v>
      </c>
      <c r="BK10" s="202"/>
      <c r="BL10" s="439" t="e">
        <f t="shared" ca="1" si="3"/>
        <v>#DIV/0!</v>
      </c>
      <c r="BM10" s="365"/>
      <c r="BN10" s="439" t="e">
        <f t="shared" ca="1" si="4"/>
        <v>#VALUE!</v>
      </c>
      <c r="BO10" s="159" t="e">
        <f t="shared" ca="1" si="5"/>
        <v>#DIV/0!</v>
      </c>
      <c r="BP10" s="206" t="e">
        <f t="shared" ca="1" si="8"/>
        <v>#DIV/0!</v>
      </c>
      <c r="BQ10" s="193">
        <f t="shared" ca="1" si="9"/>
        <v>0</v>
      </c>
      <c r="BR10" s="194" t="e">
        <f t="shared" ca="1" si="10"/>
        <v>#DIV/0!</v>
      </c>
      <c r="BS10" s="195" t="e">
        <f t="shared" ca="1" si="6"/>
        <v>#DIV/0!</v>
      </c>
      <c r="BT10" s="196" t="e">
        <f t="shared" ca="1" si="7"/>
        <v>#DIV/0!</v>
      </c>
      <c r="BU10" s="206" t="e">
        <f ca="1">IF(BT10="","",IF(BX10&lt;&gt;"","-",IF(BW10&lt;&gt;"",BW10,IF(COUNTIF(I10:BP10,"-1")&gt;0,"ร",VLOOKUP(BT10,หน้าหลัก!Q$5:U$13,4,TRUE)))))</f>
        <v>#DIV/0!</v>
      </c>
      <c r="BV10" s="207" t="e">
        <f ca="1">BU10&amp;ข้อมูลนักเรียน!G10</f>
        <v>#DIV/0!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/>
      <c r="J11" s="123"/>
      <c r="K11" s="123"/>
      <c r="L11" s="123"/>
      <c r="M11" s="124"/>
      <c r="N11" s="122"/>
      <c r="O11" s="123"/>
      <c r="P11" s="123"/>
      <c r="Q11" s="123"/>
      <c r="R11" s="124"/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0</v>
      </c>
      <c r="AI11" s="202"/>
      <c r="AJ11" s="206">
        <f t="shared" ca="1" si="1"/>
        <v>0</v>
      </c>
      <c r="AK11" s="202"/>
      <c r="AL11" s="203"/>
      <c r="AM11" s="203"/>
      <c r="AN11" s="203"/>
      <c r="AO11" s="204"/>
      <c r="AP11" s="202"/>
      <c r="AQ11" s="203"/>
      <c r="AR11" s="203"/>
      <c r="AS11" s="203"/>
      <c r="AT11" s="204"/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0</v>
      </c>
      <c r="BK11" s="202"/>
      <c r="BL11" s="439" t="e">
        <f t="shared" ca="1" si="3"/>
        <v>#DIV/0!</v>
      </c>
      <c r="BM11" s="365"/>
      <c r="BN11" s="439" t="e">
        <f t="shared" ca="1" si="4"/>
        <v>#VALUE!</v>
      </c>
      <c r="BO11" s="159" t="e">
        <f t="shared" ca="1" si="5"/>
        <v>#DIV/0!</v>
      </c>
      <c r="BP11" s="206" t="e">
        <f t="shared" ca="1" si="8"/>
        <v>#DIV/0!</v>
      </c>
      <c r="BQ11" s="193">
        <f t="shared" ca="1" si="9"/>
        <v>0</v>
      </c>
      <c r="BR11" s="194" t="e">
        <f t="shared" ca="1" si="10"/>
        <v>#DIV/0!</v>
      </c>
      <c r="BS11" s="195" t="e">
        <f t="shared" ca="1" si="6"/>
        <v>#DIV/0!</v>
      </c>
      <c r="BT11" s="196" t="e">
        <f t="shared" ca="1" si="7"/>
        <v>#DIV/0!</v>
      </c>
      <c r="BU11" s="206" t="e">
        <f ca="1">IF(BT11="","",IF(BX11&lt;&gt;"","-",IF(BW11&lt;&gt;"",BW11,IF(COUNTIF(I11:BP11,"-1")&gt;0,"ร",VLOOKUP(BT11,หน้าหลัก!Q$5:U$13,4,TRUE)))))</f>
        <v>#DIV/0!</v>
      </c>
      <c r="BV11" s="207" t="e">
        <f ca="1">BU11&amp;ข้อมูลนักเรียน!G11</f>
        <v>#DIV/0!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/>
      <c r="J12" s="123"/>
      <c r="K12" s="123"/>
      <c r="L12" s="123"/>
      <c r="M12" s="124"/>
      <c r="N12" s="122"/>
      <c r="O12" s="123"/>
      <c r="P12" s="123"/>
      <c r="Q12" s="123"/>
      <c r="R12" s="124"/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0</v>
      </c>
      <c r="AI12" s="202"/>
      <c r="AJ12" s="206">
        <f t="shared" ca="1" si="1"/>
        <v>0</v>
      </c>
      <c r="AK12" s="202"/>
      <c r="AL12" s="203"/>
      <c r="AM12" s="203"/>
      <c r="AN12" s="203"/>
      <c r="AO12" s="204"/>
      <c r="AP12" s="202"/>
      <c r="AQ12" s="203"/>
      <c r="AR12" s="203"/>
      <c r="AS12" s="203"/>
      <c r="AT12" s="204"/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0</v>
      </c>
      <c r="BK12" s="202"/>
      <c r="BL12" s="439" t="e">
        <f t="shared" ca="1" si="3"/>
        <v>#DIV/0!</v>
      </c>
      <c r="BM12" s="365"/>
      <c r="BN12" s="439" t="e">
        <f t="shared" ca="1" si="4"/>
        <v>#VALUE!</v>
      </c>
      <c r="BO12" s="159" t="e">
        <f t="shared" ca="1" si="5"/>
        <v>#DIV/0!</v>
      </c>
      <c r="BP12" s="206" t="e">
        <f t="shared" ca="1" si="8"/>
        <v>#DIV/0!</v>
      </c>
      <c r="BQ12" s="193">
        <f t="shared" ca="1" si="9"/>
        <v>0</v>
      </c>
      <c r="BR12" s="194" t="e">
        <f t="shared" ca="1" si="10"/>
        <v>#DIV/0!</v>
      </c>
      <c r="BS12" s="195" t="e">
        <f t="shared" ca="1" si="6"/>
        <v>#DIV/0!</v>
      </c>
      <c r="BT12" s="196" t="e">
        <f t="shared" ca="1" si="7"/>
        <v>#DIV/0!</v>
      </c>
      <c r="BU12" s="206" t="e">
        <f ca="1">IF(BT12="","",IF(BX12&lt;&gt;"","-",IF(BW12&lt;&gt;"",BW12,IF(COUNTIF(I12:BP12,"-1")&gt;0,"ร",VLOOKUP(BT12,หน้าหลัก!Q$5:U$13,4,TRUE)))))</f>
        <v>#DIV/0!</v>
      </c>
      <c r="BV12" s="207" t="e">
        <f ca="1">BU12&amp;ข้อมูลนักเรียน!G12</f>
        <v>#DIV/0!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/>
      <c r="J13" s="123"/>
      <c r="K13" s="123"/>
      <c r="L13" s="123"/>
      <c r="M13" s="124"/>
      <c r="N13" s="122"/>
      <c r="O13" s="123"/>
      <c r="P13" s="123"/>
      <c r="Q13" s="123"/>
      <c r="R13" s="124"/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0</v>
      </c>
      <c r="AI13" s="202"/>
      <c r="AJ13" s="206">
        <f t="shared" ca="1" si="1"/>
        <v>0</v>
      </c>
      <c r="AK13" s="202"/>
      <c r="AL13" s="203"/>
      <c r="AM13" s="203"/>
      <c r="AN13" s="203"/>
      <c r="AO13" s="204"/>
      <c r="AP13" s="202"/>
      <c r="AQ13" s="203"/>
      <c r="AR13" s="203"/>
      <c r="AS13" s="203"/>
      <c r="AT13" s="204"/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0</v>
      </c>
      <c r="BK13" s="202"/>
      <c r="BL13" s="439" t="e">
        <f t="shared" ca="1" si="3"/>
        <v>#DIV/0!</v>
      </c>
      <c r="BM13" s="365"/>
      <c r="BN13" s="439" t="e">
        <f t="shared" ca="1" si="4"/>
        <v>#VALUE!</v>
      </c>
      <c r="BO13" s="159" t="e">
        <f t="shared" ca="1" si="5"/>
        <v>#DIV/0!</v>
      </c>
      <c r="BP13" s="206" t="e">
        <f t="shared" ca="1" si="8"/>
        <v>#DIV/0!</v>
      </c>
      <c r="BQ13" s="193">
        <f t="shared" ca="1" si="9"/>
        <v>0</v>
      </c>
      <c r="BR13" s="194" t="e">
        <f t="shared" ca="1" si="10"/>
        <v>#DIV/0!</v>
      </c>
      <c r="BS13" s="195" t="e">
        <f t="shared" ca="1" si="6"/>
        <v>#DIV/0!</v>
      </c>
      <c r="BT13" s="196" t="e">
        <f t="shared" ca="1" si="7"/>
        <v>#DIV/0!</v>
      </c>
      <c r="BU13" s="206" t="e">
        <f ca="1">IF(BT13="","",IF(BX13&lt;&gt;"","-",IF(BW13&lt;&gt;"",BW13,IF(COUNTIF(I13:BP13,"-1")&gt;0,"ร",VLOOKUP(BT13,หน้าหลัก!Q$5:U$13,4,TRUE)))))</f>
        <v>#DIV/0!</v>
      </c>
      <c r="BV13" s="207" t="e">
        <f ca="1">BU13&amp;ข้อมูลนักเรียน!G13</f>
        <v>#DIV/0!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/>
      <c r="J14" s="123"/>
      <c r="K14" s="123"/>
      <c r="L14" s="123"/>
      <c r="M14" s="124"/>
      <c r="N14" s="122"/>
      <c r="O14" s="123"/>
      <c r="P14" s="123"/>
      <c r="Q14" s="123"/>
      <c r="R14" s="124"/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0</v>
      </c>
      <c r="AI14" s="202"/>
      <c r="AJ14" s="206">
        <f t="shared" ca="1" si="1"/>
        <v>0</v>
      </c>
      <c r="AK14" s="202"/>
      <c r="AL14" s="203"/>
      <c r="AM14" s="203"/>
      <c r="AN14" s="203"/>
      <c r="AO14" s="204"/>
      <c r="AP14" s="202"/>
      <c r="AQ14" s="203"/>
      <c r="AR14" s="203"/>
      <c r="AS14" s="203"/>
      <c r="AT14" s="204"/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0</v>
      </c>
      <c r="BK14" s="202"/>
      <c r="BL14" s="439" t="e">
        <f t="shared" ca="1" si="3"/>
        <v>#DIV/0!</v>
      </c>
      <c r="BM14" s="365"/>
      <c r="BN14" s="439" t="e">
        <f t="shared" ca="1" si="4"/>
        <v>#VALUE!</v>
      </c>
      <c r="BO14" s="159" t="e">
        <f t="shared" ca="1" si="5"/>
        <v>#DIV/0!</v>
      </c>
      <c r="BP14" s="206" t="e">
        <f t="shared" ca="1" si="8"/>
        <v>#DIV/0!</v>
      </c>
      <c r="BQ14" s="193">
        <f t="shared" ca="1" si="9"/>
        <v>0</v>
      </c>
      <c r="BR14" s="194" t="e">
        <f t="shared" ca="1" si="10"/>
        <v>#DIV/0!</v>
      </c>
      <c r="BS14" s="195" t="e">
        <f t="shared" ca="1" si="6"/>
        <v>#DIV/0!</v>
      </c>
      <c r="BT14" s="196" t="e">
        <f t="shared" ca="1" si="7"/>
        <v>#DIV/0!</v>
      </c>
      <c r="BU14" s="206" t="e">
        <f ca="1">IF(BT14="","",IF(BX14&lt;&gt;"","-",IF(BW14&lt;&gt;"",BW14,IF(COUNTIF(I14:BP14,"-1")&gt;0,"ร",VLOOKUP(BT14,หน้าหลัก!Q$5:U$13,4,TRUE)))))</f>
        <v>#DIV/0!</v>
      </c>
      <c r="BV14" s="207" t="e">
        <f ca="1">BU14&amp;ข้อมูลนักเรียน!G14</f>
        <v>#DIV/0!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/>
      <c r="J15" s="123"/>
      <c r="K15" s="123"/>
      <c r="L15" s="123"/>
      <c r="M15" s="124"/>
      <c r="N15" s="122"/>
      <c r="O15" s="123"/>
      <c r="P15" s="123"/>
      <c r="Q15" s="123"/>
      <c r="R15" s="124"/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0</v>
      </c>
      <c r="AI15" s="202"/>
      <c r="AJ15" s="206">
        <f t="shared" ca="1" si="1"/>
        <v>0</v>
      </c>
      <c r="AK15" s="202"/>
      <c r="AL15" s="203"/>
      <c r="AM15" s="203"/>
      <c r="AN15" s="203"/>
      <c r="AO15" s="204"/>
      <c r="AP15" s="202"/>
      <c r="AQ15" s="203"/>
      <c r="AR15" s="203"/>
      <c r="AS15" s="203"/>
      <c r="AT15" s="204"/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0</v>
      </c>
      <c r="BK15" s="202"/>
      <c r="BL15" s="439" t="e">
        <f t="shared" ca="1" si="3"/>
        <v>#DIV/0!</v>
      </c>
      <c r="BM15" s="365"/>
      <c r="BN15" s="439" t="e">
        <f t="shared" ca="1" si="4"/>
        <v>#VALUE!</v>
      </c>
      <c r="BO15" s="159" t="e">
        <f t="shared" ca="1" si="5"/>
        <v>#DIV/0!</v>
      </c>
      <c r="BP15" s="206" t="e">
        <f t="shared" ca="1" si="8"/>
        <v>#DIV/0!</v>
      </c>
      <c r="BQ15" s="193">
        <f t="shared" ca="1" si="9"/>
        <v>0</v>
      </c>
      <c r="BR15" s="194" t="e">
        <f t="shared" ca="1" si="10"/>
        <v>#DIV/0!</v>
      </c>
      <c r="BS15" s="195" t="e">
        <f t="shared" ca="1" si="6"/>
        <v>#DIV/0!</v>
      </c>
      <c r="BT15" s="196" t="e">
        <f t="shared" ca="1" si="7"/>
        <v>#DIV/0!</v>
      </c>
      <c r="BU15" s="206" t="e">
        <f ca="1">IF(BT15="","",IF(BX15&lt;&gt;"","-",IF(BW15&lt;&gt;"",BW15,IF(COUNTIF(I15:BP15,"-1")&gt;0,"ร",VLOOKUP(BT15,หน้าหลัก!Q$5:U$13,4,TRUE)))))</f>
        <v>#DIV/0!</v>
      </c>
      <c r="BV15" s="207" t="e">
        <f ca="1">BU15&amp;ข้อมูลนักเรียน!G15</f>
        <v>#DIV/0!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/>
      <c r="J16" s="123"/>
      <c r="K16" s="123"/>
      <c r="L16" s="123"/>
      <c r="M16" s="124"/>
      <c r="N16" s="122"/>
      <c r="O16" s="123"/>
      <c r="P16" s="123"/>
      <c r="Q16" s="123"/>
      <c r="R16" s="124"/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0</v>
      </c>
      <c r="AI16" s="202"/>
      <c r="AJ16" s="206">
        <f t="shared" ca="1" si="1"/>
        <v>0</v>
      </c>
      <c r="AK16" s="202"/>
      <c r="AL16" s="203"/>
      <c r="AM16" s="203"/>
      <c r="AN16" s="203"/>
      <c r="AO16" s="204"/>
      <c r="AP16" s="202"/>
      <c r="AQ16" s="203"/>
      <c r="AR16" s="203"/>
      <c r="AS16" s="203"/>
      <c r="AT16" s="204"/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0</v>
      </c>
      <c r="BK16" s="202"/>
      <c r="BL16" s="439" t="e">
        <f t="shared" ca="1" si="3"/>
        <v>#DIV/0!</v>
      </c>
      <c r="BM16" s="365"/>
      <c r="BN16" s="439" t="e">
        <f t="shared" ca="1" si="4"/>
        <v>#VALUE!</v>
      </c>
      <c r="BO16" s="159" t="e">
        <f t="shared" ca="1" si="5"/>
        <v>#DIV/0!</v>
      </c>
      <c r="BP16" s="206" t="e">
        <f t="shared" ca="1" si="8"/>
        <v>#DIV/0!</v>
      </c>
      <c r="BQ16" s="193">
        <f t="shared" ca="1" si="9"/>
        <v>0</v>
      </c>
      <c r="BR16" s="194" t="e">
        <f t="shared" ca="1" si="10"/>
        <v>#DIV/0!</v>
      </c>
      <c r="BS16" s="195" t="e">
        <f t="shared" ca="1" si="6"/>
        <v>#DIV/0!</v>
      </c>
      <c r="BT16" s="196" t="e">
        <f t="shared" ca="1" si="7"/>
        <v>#DIV/0!</v>
      </c>
      <c r="BU16" s="206" t="e">
        <f ca="1">IF(BT16="","",IF(BX16&lt;&gt;"","-",IF(BW16&lt;&gt;"",BW16,IF(COUNTIF(I16:BP16,"-1")&gt;0,"ร",VLOOKUP(BT16,หน้าหลัก!Q$5:U$13,4,TRUE)))))</f>
        <v>#DIV/0!</v>
      </c>
      <c r="BV16" s="207" t="e">
        <f ca="1">BU16&amp;ข้อมูลนักเรียน!G16</f>
        <v>#DIV/0!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/>
      <c r="J17" s="123"/>
      <c r="K17" s="123"/>
      <c r="L17" s="123"/>
      <c r="M17" s="124"/>
      <c r="N17" s="122"/>
      <c r="O17" s="123"/>
      <c r="P17" s="123"/>
      <c r="Q17" s="123"/>
      <c r="R17" s="124"/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0</v>
      </c>
      <c r="AI17" s="202"/>
      <c r="AJ17" s="206">
        <f t="shared" ca="1" si="1"/>
        <v>0</v>
      </c>
      <c r="AK17" s="202"/>
      <c r="AL17" s="203"/>
      <c r="AM17" s="203"/>
      <c r="AN17" s="203"/>
      <c r="AO17" s="204"/>
      <c r="AP17" s="202"/>
      <c r="AQ17" s="203"/>
      <c r="AR17" s="203"/>
      <c r="AS17" s="203"/>
      <c r="AT17" s="204"/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0</v>
      </c>
      <c r="BK17" s="202"/>
      <c r="BL17" s="439" t="e">
        <f t="shared" ca="1" si="3"/>
        <v>#DIV/0!</v>
      </c>
      <c r="BM17" s="365"/>
      <c r="BN17" s="439" t="e">
        <f t="shared" ca="1" si="4"/>
        <v>#VALUE!</v>
      </c>
      <c r="BO17" s="159" t="e">
        <f t="shared" ca="1" si="5"/>
        <v>#DIV/0!</v>
      </c>
      <c r="BP17" s="206" t="e">
        <f t="shared" ca="1" si="8"/>
        <v>#DIV/0!</v>
      </c>
      <c r="BQ17" s="193">
        <f t="shared" ca="1" si="9"/>
        <v>0</v>
      </c>
      <c r="BR17" s="194" t="e">
        <f t="shared" ca="1" si="10"/>
        <v>#DIV/0!</v>
      </c>
      <c r="BS17" s="195" t="e">
        <f t="shared" ca="1" si="6"/>
        <v>#DIV/0!</v>
      </c>
      <c r="BT17" s="196" t="e">
        <f t="shared" ca="1" si="7"/>
        <v>#DIV/0!</v>
      </c>
      <c r="BU17" s="206" t="e">
        <f ca="1">IF(BT17="","",IF(BX17&lt;&gt;"","-",IF(BW17&lt;&gt;"",BW17,IF(COUNTIF(I17:BP17,"-1")&gt;0,"ร",VLOOKUP(BT17,หน้าหลัก!Q$5:U$13,4,TRUE)))))</f>
        <v>#DIV/0!</v>
      </c>
      <c r="BV17" s="207" t="e">
        <f ca="1">BU17&amp;ข้อมูลนักเรียน!G17</f>
        <v>#DIV/0!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/>
      <c r="J18" s="123"/>
      <c r="K18" s="123"/>
      <c r="L18" s="123"/>
      <c r="M18" s="124"/>
      <c r="N18" s="122"/>
      <c r="O18" s="123"/>
      <c r="P18" s="123"/>
      <c r="Q18" s="123"/>
      <c r="R18" s="124"/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0</v>
      </c>
      <c r="AI18" s="202"/>
      <c r="AJ18" s="206">
        <f t="shared" ca="1" si="1"/>
        <v>0</v>
      </c>
      <c r="AK18" s="202"/>
      <c r="AL18" s="203"/>
      <c r="AM18" s="203"/>
      <c r="AN18" s="203"/>
      <c r="AO18" s="204"/>
      <c r="AP18" s="202"/>
      <c r="AQ18" s="203"/>
      <c r="AR18" s="203"/>
      <c r="AS18" s="203"/>
      <c r="AT18" s="204"/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0</v>
      </c>
      <c r="BK18" s="202"/>
      <c r="BL18" s="439" t="e">
        <f t="shared" ca="1" si="3"/>
        <v>#DIV/0!</v>
      </c>
      <c r="BM18" s="365"/>
      <c r="BN18" s="439" t="e">
        <f t="shared" ca="1" si="4"/>
        <v>#VALUE!</v>
      </c>
      <c r="BO18" s="159" t="e">
        <f t="shared" ca="1" si="5"/>
        <v>#DIV/0!</v>
      </c>
      <c r="BP18" s="206" t="e">
        <f t="shared" ca="1" si="8"/>
        <v>#DIV/0!</v>
      </c>
      <c r="BQ18" s="193">
        <f t="shared" ca="1" si="9"/>
        <v>0</v>
      </c>
      <c r="BR18" s="194" t="e">
        <f t="shared" ca="1" si="10"/>
        <v>#DIV/0!</v>
      </c>
      <c r="BS18" s="195" t="e">
        <f t="shared" ca="1" si="6"/>
        <v>#DIV/0!</v>
      </c>
      <c r="BT18" s="196" t="e">
        <f t="shared" ca="1" si="7"/>
        <v>#DIV/0!</v>
      </c>
      <c r="BU18" s="206" t="e">
        <f ca="1">IF(BT18="","",IF(BX18&lt;&gt;"","-",IF(BW18&lt;&gt;"",BW18,IF(COUNTIF(I18:BP18,"-1")&gt;0,"ร",VLOOKUP(BT18,หน้าหลัก!Q$5:U$13,4,TRUE)))))</f>
        <v>#DIV/0!</v>
      </c>
      <c r="BV18" s="207" t="e">
        <f ca="1">BU18&amp;ข้อมูลนักเรียน!G18</f>
        <v>#DIV/0!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404" priority="61" operator="notEqual">
      <formula>""""""</formula>
    </cfRule>
  </conditionalFormatting>
  <conditionalFormatting sqref="I8:I52">
    <cfRule type="cellIs" dxfId="403" priority="60" operator="lessThan">
      <formula>$I$7/2</formula>
    </cfRule>
  </conditionalFormatting>
  <conditionalFormatting sqref="J8:J52">
    <cfRule type="cellIs" dxfId="402" priority="59" operator="lessThan">
      <formula>$J$7/2</formula>
    </cfRule>
  </conditionalFormatting>
  <conditionalFormatting sqref="K8:K52">
    <cfRule type="cellIs" dxfId="401" priority="58" operator="lessThan">
      <formula>$K$7/2</formula>
    </cfRule>
  </conditionalFormatting>
  <conditionalFormatting sqref="L8:L52">
    <cfRule type="cellIs" dxfId="400" priority="57" operator="lessThan">
      <formula>$L$7/2</formula>
    </cfRule>
  </conditionalFormatting>
  <conditionalFormatting sqref="M8:M52">
    <cfRule type="cellIs" dxfId="399" priority="56" operator="lessThan">
      <formula>$M$7/2</formula>
    </cfRule>
  </conditionalFormatting>
  <conditionalFormatting sqref="N8:N52">
    <cfRule type="cellIs" dxfId="398" priority="55" operator="lessThan">
      <formula>$N$7/2</formula>
    </cfRule>
  </conditionalFormatting>
  <conditionalFormatting sqref="O8:O52">
    <cfRule type="cellIs" dxfId="397" priority="54" operator="lessThan">
      <formula>$O$7/2</formula>
    </cfRule>
  </conditionalFormatting>
  <conditionalFormatting sqref="P8:P52">
    <cfRule type="cellIs" dxfId="396" priority="53" operator="lessThan">
      <formula>$P$7/2</formula>
    </cfRule>
  </conditionalFormatting>
  <conditionalFormatting sqref="Q8:Q52">
    <cfRule type="cellIs" dxfId="395" priority="52" operator="lessThan">
      <formula>$Q$7/2</formula>
    </cfRule>
  </conditionalFormatting>
  <conditionalFormatting sqref="R8:R52">
    <cfRule type="cellIs" dxfId="394" priority="51" operator="lessThan">
      <formula>$R$7/2</formula>
    </cfRule>
  </conditionalFormatting>
  <conditionalFormatting sqref="S8:S52">
    <cfRule type="cellIs" dxfId="393" priority="50" operator="lessThan">
      <formula>$S$7/2</formula>
    </cfRule>
  </conditionalFormatting>
  <conditionalFormatting sqref="T8:T52">
    <cfRule type="cellIs" dxfId="392" priority="49" operator="lessThan">
      <formula>$T$7/2</formula>
    </cfRule>
  </conditionalFormatting>
  <conditionalFormatting sqref="U8:U52">
    <cfRule type="cellIs" dxfId="391" priority="48" operator="lessThan">
      <formula>$U$7/2</formula>
    </cfRule>
  </conditionalFormatting>
  <conditionalFormatting sqref="V8:V52">
    <cfRule type="cellIs" dxfId="390" priority="47" operator="lessThan">
      <formula>$V$7/2</formula>
    </cfRule>
  </conditionalFormatting>
  <conditionalFormatting sqref="W8:W52">
    <cfRule type="cellIs" dxfId="389" priority="46" operator="lessThan">
      <formula>$W$7/2</formula>
    </cfRule>
  </conditionalFormatting>
  <conditionalFormatting sqref="X8:X52">
    <cfRule type="cellIs" dxfId="388" priority="45" operator="lessThan">
      <formula>$X$7/2</formula>
    </cfRule>
  </conditionalFormatting>
  <conditionalFormatting sqref="Y8:Y52">
    <cfRule type="cellIs" dxfId="387" priority="44" operator="lessThan">
      <formula>$Y$7/2</formula>
    </cfRule>
  </conditionalFormatting>
  <conditionalFormatting sqref="Z8:Z52">
    <cfRule type="cellIs" dxfId="386" priority="43" operator="lessThan">
      <formula>$Z$7/2</formula>
    </cfRule>
  </conditionalFormatting>
  <conditionalFormatting sqref="AA8:AA52">
    <cfRule type="cellIs" dxfId="385" priority="42" operator="lessThan">
      <formula>$AA$7/2</formula>
    </cfRule>
  </conditionalFormatting>
  <conditionalFormatting sqref="AB8:AB52">
    <cfRule type="cellIs" dxfId="384" priority="41" operator="lessThan">
      <formula>$AB$7/2</formula>
    </cfRule>
  </conditionalFormatting>
  <conditionalFormatting sqref="AC8:AC52">
    <cfRule type="cellIs" dxfId="383" priority="40" operator="lessThan">
      <formula>$AC$7/2</formula>
    </cfRule>
  </conditionalFormatting>
  <conditionalFormatting sqref="AD8:AD52">
    <cfRule type="cellIs" dxfId="382" priority="39" operator="lessThan">
      <formula>$AD$7/2</formula>
    </cfRule>
  </conditionalFormatting>
  <conditionalFormatting sqref="AE8:AE52">
    <cfRule type="cellIs" dxfId="381" priority="38" operator="lessThan">
      <formula>$AE$7/2</formula>
    </cfRule>
  </conditionalFormatting>
  <conditionalFormatting sqref="AF8:AF52">
    <cfRule type="cellIs" dxfId="380" priority="37" operator="lessThan">
      <formula>$AF$7/2</formula>
    </cfRule>
  </conditionalFormatting>
  <conditionalFormatting sqref="AG8:AG52">
    <cfRule type="cellIs" dxfId="379" priority="36" operator="lessThan">
      <formula>$AG$7/2</formula>
    </cfRule>
  </conditionalFormatting>
  <conditionalFormatting sqref="AH8:AH52">
    <cfRule type="cellIs" dxfId="378" priority="35" operator="lessThan">
      <formula>$AH$7/2</formula>
    </cfRule>
  </conditionalFormatting>
  <conditionalFormatting sqref="AI8:AI52">
    <cfRule type="cellIs" dxfId="377" priority="34" operator="lessThan">
      <formula>$AI$7/2</formula>
    </cfRule>
  </conditionalFormatting>
  <conditionalFormatting sqref="AJ8:AJ52">
    <cfRule type="cellIs" dxfId="376" priority="33" operator="lessThan">
      <formula>$AJ$7/2</formula>
    </cfRule>
  </conditionalFormatting>
  <conditionalFormatting sqref="AK8:AK52">
    <cfRule type="cellIs" dxfId="375" priority="32" operator="lessThan">
      <formula>$AK$7/2</formula>
    </cfRule>
  </conditionalFormatting>
  <conditionalFormatting sqref="AL8:AL52">
    <cfRule type="cellIs" dxfId="374" priority="31" operator="lessThan">
      <formula>$AL$7/2</formula>
    </cfRule>
  </conditionalFormatting>
  <conditionalFormatting sqref="AM8:AM52">
    <cfRule type="cellIs" dxfId="373" priority="30" operator="lessThan">
      <formula>$AM$7/2</formula>
    </cfRule>
  </conditionalFormatting>
  <conditionalFormatting sqref="AN8:AN52">
    <cfRule type="cellIs" dxfId="372" priority="29" operator="lessThan">
      <formula>$AN$7/2</formula>
    </cfRule>
  </conditionalFormatting>
  <conditionalFormatting sqref="AO8:AO52">
    <cfRule type="cellIs" dxfId="371" priority="28" operator="lessThan">
      <formula>$AO$7/2</formula>
    </cfRule>
  </conditionalFormatting>
  <conditionalFormatting sqref="AP8:AP52">
    <cfRule type="cellIs" dxfId="370" priority="27" operator="lessThan">
      <formula>$AP$7/2</formula>
    </cfRule>
  </conditionalFormatting>
  <conditionalFormatting sqref="AQ8:AQ52">
    <cfRule type="cellIs" dxfId="369" priority="26" operator="lessThan">
      <formula>$AQ$7/2</formula>
    </cfRule>
  </conditionalFormatting>
  <conditionalFormatting sqref="AR8:AR52">
    <cfRule type="cellIs" dxfId="368" priority="25" operator="lessThan">
      <formula>$AR$7/2</formula>
    </cfRule>
  </conditionalFormatting>
  <conditionalFormatting sqref="AS8:AS52">
    <cfRule type="cellIs" dxfId="367" priority="24" operator="lessThan">
      <formula>$AS$7/2</formula>
    </cfRule>
  </conditionalFormatting>
  <conditionalFormatting sqref="AT8:AT52">
    <cfRule type="cellIs" dxfId="366" priority="23" operator="lessThan">
      <formula>$AT$7/2</formula>
    </cfRule>
  </conditionalFormatting>
  <conditionalFormatting sqref="AU8:AU52">
    <cfRule type="cellIs" dxfId="365" priority="22" operator="lessThan">
      <formula>$AU$7/2</formula>
    </cfRule>
  </conditionalFormatting>
  <conditionalFormatting sqref="AV8:AV52">
    <cfRule type="cellIs" dxfId="364" priority="21" operator="lessThan">
      <formula>$AV$7/2</formula>
    </cfRule>
  </conditionalFormatting>
  <conditionalFormatting sqref="AW8:AW52">
    <cfRule type="cellIs" dxfId="363" priority="20" operator="lessThan">
      <formula>$AW$7/2</formula>
    </cfRule>
  </conditionalFormatting>
  <conditionalFormatting sqref="AX8:AX52">
    <cfRule type="cellIs" dxfId="362" priority="19" operator="lessThan">
      <formula>$AX$7/2</formula>
    </cfRule>
  </conditionalFormatting>
  <conditionalFormatting sqref="AY8:AY52">
    <cfRule type="cellIs" dxfId="361" priority="18" operator="lessThan">
      <formula>$AY$7/2</formula>
    </cfRule>
  </conditionalFormatting>
  <conditionalFormatting sqref="AZ8:AZ52">
    <cfRule type="cellIs" dxfId="360" priority="17" operator="lessThan">
      <formula>$AZ$7/2</formula>
    </cfRule>
  </conditionalFormatting>
  <conditionalFormatting sqref="BA8:BA52">
    <cfRule type="cellIs" dxfId="359" priority="16" operator="lessThan">
      <formula>$BA$7/2</formula>
    </cfRule>
  </conditionalFormatting>
  <conditionalFormatting sqref="BB8:BB52">
    <cfRule type="cellIs" dxfId="358" priority="15" operator="lessThan">
      <formula>$BB$7/2</formula>
    </cfRule>
  </conditionalFormatting>
  <conditionalFormatting sqref="BC8:BC52">
    <cfRule type="cellIs" dxfId="357" priority="14" operator="lessThan">
      <formula>$BC$7/2</formula>
    </cfRule>
  </conditionalFormatting>
  <conditionalFormatting sqref="BD8:BD52">
    <cfRule type="cellIs" dxfId="356" priority="13" operator="lessThan">
      <formula>$BD$7/2</formula>
    </cfRule>
  </conditionalFormatting>
  <conditionalFormatting sqref="BE8:BE52">
    <cfRule type="cellIs" dxfId="355" priority="12" operator="lessThan">
      <formula>$BE$7/2</formula>
    </cfRule>
  </conditionalFormatting>
  <conditionalFormatting sqref="BF8:BF52">
    <cfRule type="cellIs" dxfId="354" priority="11" operator="lessThan">
      <formula>$BF$7/2</formula>
    </cfRule>
  </conditionalFormatting>
  <conditionalFormatting sqref="BG8:BG52">
    <cfRule type="cellIs" dxfId="353" priority="10" operator="lessThan">
      <formula>$BG$7/2</formula>
    </cfRule>
  </conditionalFormatting>
  <conditionalFormatting sqref="BH8:BH52">
    <cfRule type="cellIs" dxfId="352" priority="9" operator="lessThan">
      <formula>$BH$7/2</formula>
    </cfRule>
  </conditionalFormatting>
  <conditionalFormatting sqref="BI8:BI52">
    <cfRule type="cellIs" dxfId="351" priority="8" operator="lessThan">
      <formula>$BI$7/2</formula>
    </cfRule>
  </conditionalFormatting>
  <conditionalFormatting sqref="BJ8:BJ52">
    <cfRule type="cellIs" dxfId="350" priority="7" operator="lessThan">
      <formula>$BJ$7/2</formula>
    </cfRule>
  </conditionalFormatting>
  <conditionalFormatting sqref="BK8:BK52">
    <cfRule type="cellIs" dxfId="349" priority="6" operator="lessThan">
      <formula>$BK$7/2</formula>
    </cfRule>
  </conditionalFormatting>
  <conditionalFormatting sqref="BL8:BL52">
    <cfRule type="cellIs" dxfId="348" priority="5" operator="lessThan">
      <formula>$BL$7/2</formula>
    </cfRule>
  </conditionalFormatting>
  <conditionalFormatting sqref="BM8:BM52">
    <cfRule type="cellIs" dxfId="347" priority="4" operator="lessThan">
      <formula>$BM$7/2</formula>
    </cfRule>
  </conditionalFormatting>
  <conditionalFormatting sqref="BN8:BN52">
    <cfRule type="cellIs" dxfId="346" priority="3" operator="lessThan">
      <formula>$BN$7/2</formula>
    </cfRule>
  </conditionalFormatting>
  <conditionalFormatting sqref="BO8:BO52">
    <cfRule type="cellIs" dxfId="345" priority="2" operator="lessThan">
      <formula>$BO$7/2</formula>
    </cfRule>
  </conditionalFormatting>
  <conditionalFormatting sqref="BP8:BP52">
    <cfRule type="cellIs" dxfId="344" priority="1" operator="lessThan">
      <formula>$BP$7/2</formula>
    </cfRule>
  </conditionalFormatting>
  <dataValidations count="65">
    <dataValidation allowBlank="1" showInputMessage="1" showErrorMessage="1" promptTitle="เช็คเวลาเรียน" sqref="BX8:BX52 BL7:BP7 BJ7 AH7:AJ7"/>
    <dataValidation allowBlank="1" showInputMessage="1" showErrorMessage="1" promptTitle="เดือน" sqref="BX3"/>
    <dataValidation type="list" allowBlank="1" showInputMessage="1" sqref="BW8:BW52">
      <formula1>regrade</formula1>
    </dataValidation>
    <dataValidation type="list" allowBlank="1" showInputMessage="1" showErrorMessage="1" promptTitle="เช็คเวลาเรียน" sqref="I53:BX1048576">
      <formula1>เช็ค</formula1>
    </dataValidation>
    <dataValidation type="whole" allowBlank="1" showInputMessage="1" showErrorMessage="1" sqref="I7:AG7">
      <formula1>1</formula1>
      <formula2>50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CE63"/>
  <sheetViews>
    <sheetView workbookViewId="0">
      <pane xSplit="6" ySplit="7" topLeftCell="AQ8" activePane="bottomRight" state="frozen"/>
      <selection activeCell="BO7" sqref="BO7"/>
      <selection pane="topRight" activeCell="BO7" sqref="BO7"/>
      <selection pane="bottomLeft" activeCell="BO7" sqref="BO7"/>
      <selection pane="bottomRight" activeCell="BO7" sqref="BO7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IF(INDIRECT("หน้าหลัก!D31")="","",INDIRECT("หน้าหลัก!D31"))</f>
        <v/>
      </c>
      <c r="E3" s="750" t="str">
        <f ca="1">IF(INDIRECT("หน้าหลัก!H31")="","",INDIRECT("หน้าหลัก!H31")&amp;" ชั่วโมง/ปี")</f>
        <v/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IF(INDIRECT("หน้าหลัก!E31")="","",INDIRECT("หน้าหลัก!E31"))</f>
        <v/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/>
      <c r="AL5" s="742"/>
      <c r="AM5" s="742"/>
      <c r="AN5" s="742"/>
      <c r="AO5" s="742"/>
      <c r="AP5" s="742"/>
      <c r="AQ5" s="742"/>
      <c r="AR5" s="742"/>
      <c r="AS5" s="742"/>
      <c r="AT5" s="742"/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100-INDIRECT("หน้าหลัก!L31") &amp; "%"</f>
        <v>100%</v>
      </c>
      <c r="BL6" s="391" t="s">
        <v>317</v>
      </c>
      <c r="BM6" s="430" t="str">
        <f ca="1">INDIRECT("หน้าหลัก!L31") &amp; "%"</f>
        <v>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0</v>
      </c>
      <c r="AI7" s="435"/>
      <c r="AJ7" s="432">
        <f>AH7+AI7</f>
        <v>0</v>
      </c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0</v>
      </c>
      <c r="BK7" s="436"/>
      <c r="BL7" s="434">
        <f ca="1">BO7*BK6</f>
        <v>0</v>
      </c>
      <c r="BM7" s="437"/>
      <c r="BN7" s="434" t="e">
        <f ca="1">BO7*BM6</f>
        <v>#VALUE!</v>
      </c>
      <c r="BO7" s="436"/>
      <c r="BP7" s="433">
        <f>SUM(BJ7,BO7)</f>
        <v>0</v>
      </c>
      <c r="BQ7" s="421">
        <f>AJ7</f>
        <v>0</v>
      </c>
      <c r="BR7" s="421">
        <f>BP7</f>
        <v>0</v>
      </c>
      <c r="BS7" s="421">
        <f>BQ7+BR7</f>
        <v>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/>
      <c r="J8" s="155"/>
      <c r="K8" s="155"/>
      <c r="L8" s="155"/>
      <c r="M8" s="156"/>
      <c r="N8" s="188"/>
      <c r="O8" s="155"/>
      <c r="P8" s="155"/>
      <c r="Q8" s="155"/>
      <c r="R8" s="156"/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0</v>
      </c>
      <c r="AI8" s="189"/>
      <c r="AJ8" s="158">
        <f t="shared" ref="AJ8:AJ52" ca="1" si="1">IF(C8="","",SUMIF(AH8:AI8,"&lt;&gt;-1"))</f>
        <v>0</v>
      </c>
      <c r="AK8" s="189"/>
      <c r="AL8" s="190"/>
      <c r="AM8" s="190"/>
      <c r="AN8" s="190"/>
      <c r="AO8" s="191"/>
      <c r="AP8" s="189"/>
      <c r="AQ8" s="190"/>
      <c r="AR8" s="190"/>
      <c r="AS8" s="190"/>
      <c r="AT8" s="191"/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0</v>
      </c>
      <c r="BK8" s="189"/>
      <c r="BL8" s="438" t="e">
        <f t="shared" ref="BL8:BL52" ca="1" si="3">IF(C8="","",ROUND(BK8*BL$7/BK$7,0))</f>
        <v>#DIV/0!</v>
      </c>
      <c r="BM8" s="364"/>
      <c r="BN8" s="438" t="e">
        <f t="shared" ref="BN8:BN52" ca="1" si="4">IF(C8="","",ROUND(BM8*BN$7/BM$7,0))</f>
        <v>#VALUE!</v>
      </c>
      <c r="BO8" s="159" t="e">
        <f t="shared" ref="BO8:BO52" ca="1" si="5">IF(C8="","",BL8+BN8)</f>
        <v>#DIV/0!</v>
      </c>
      <c r="BP8" s="158" t="e">
        <f ca="1">IF(C8="","",SUM(BJ8,BO8))</f>
        <v>#DIV/0!</v>
      </c>
      <c r="BQ8" s="193">
        <f ca="1">AJ8</f>
        <v>0</v>
      </c>
      <c r="BR8" s="194" t="e">
        <f ca="1">BP8</f>
        <v>#DIV/0!</v>
      </c>
      <c r="BS8" s="195" t="e">
        <f t="shared" ref="BS8:BS52" ca="1" si="6">IF(C8="","",BQ8+BR8)</f>
        <v>#DIV/0!</v>
      </c>
      <c r="BT8" s="196" t="e">
        <f t="shared" ref="BT8:BT52" ca="1" si="7">IF(C8="","",ROUND(BS8/BS$7*BT$7,0))</f>
        <v>#DIV/0!</v>
      </c>
      <c r="BU8" s="158" t="e">
        <f ca="1">IF(BT8="","",IF(BX8&lt;&gt;"","-",IF(BW8&lt;&gt;"",BW8,IF(COUNTIF(I8:BP8,"-1")&gt;0,"ร",VLOOKUP(BT8,หน้าหลัก!Q$5:U$13,4,TRUE)))))</f>
        <v>#DIV/0!</v>
      </c>
      <c r="BV8" s="197" t="e">
        <f ca="1">BU8&amp;ข้อมูลนักเรียน!G8</f>
        <v>#DIV/0!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/>
      <c r="J9" s="123"/>
      <c r="K9" s="123"/>
      <c r="L9" s="123"/>
      <c r="M9" s="124"/>
      <c r="N9" s="122"/>
      <c r="O9" s="123"/>
      <c r="P9" s="123"/>
      <c r="Q9" s="123"/>
      <c r="R9" s="124"/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0</v>
      </c>
      <c r="AI9" s="202"/>
      <c r="AJ9" s="206">
        <f t="shared" ca="1" si="1"/>
        <v>0</v>
      </c>
      <c r="AK9" s="202"/>
      <c r="AL9" s="203"/>
      <c r="AM9" s="203"/>
      <c r="AN9" s="203"/>
      <c r="AO9" s="204"/>
      <c r="AP9" s="202"/>
      <c r="AQ9" s="203"/>
      <c r="AR9" s="203"/>
      <c r="AS9" s="203"/>
      <c r="AT9" s="204"/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0</v>
      </c>
      <c r="BK9" s="202"/>
      <c r="BL9" s="439" t="e">
        <f t="shared" ca="1" si="3"/>
        <v>#DIV/0!</v>
      </c>
      <c r="BM9" s="365"/>
      <c r="BN9" s="439" t="e">
        <f t="shared" ca="1" si="4"/>
        <v>#VALUE!</v>
      </c>
      <c r="BO9" s="159" t="e">
        <f t="shared" ca="1" si="5"/>
        <v>#DIV/0!</v>
      </c>
      <c r="BP9" s="206" t="e">
        <f t="shared" ref="BP9:BP52" ca="1" si="8">IF(C9="","",SUM(BJ9,BO9))</f>
        <v>#DIV/0!</v>
      </c>
      <c r="BQ9" s="193">
        <f t="shared" ref="BQ9:BQ52" ca="1" si="9">AJ9</f>
        <v>0</v>
      </c>
      <c r="BR9" s="194" t="e">
        <f t="shared" ref="BR9:BR52" ca="1" si="10">BP9</f>
        <v>#DIV/0!</v>
      </c>
      <c r="BS9" s="195" t="e">
        <f t="shared" ca="1" si="6"/>
        <v>#DIV/0!</v>
      </c>
      <c r="BT9" s="196" t="e">
        <f t="shared" ca="1" si="7"/>
        <v>#DIV/0!</v>
      </c>
      <c r="BU9" s="206" t="e">
        <f ca="1">IF(BT9="","",IF(BX9&lt;&gt;"","-",IF(BW9&lt;&gt;"",BW9,IF(COUNTIF(I9:BP9,"-1")&gt;0,"ร",VLOOKUP(BT9,หน้าหลัก!Q$5:U$13,4,TRUE)))))</f>
        <v>#DIV/0!</v>
      </c>
      <c r="BV9" s="207" t="e">
        <f ca="1">BU9&amp;ข้อมูลนักเรียน!G9</f>
        <v>#DIV/0!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/>
      <c r="J10" s="123"/>
      <c r="K10" s="123"/>
      <c r="L10" s="123"/>
      <c r="M10" s="124"/>
      <c r="N10" s="122"/>
      <c r="O10" s="123"/>
      <c r="P10" s="123"/>
      <c r="Q10" s="123"/>
      <c r="R10" s="124"/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0</v>
      </c>
      <c r="AI10" s="202"/>
      <c r="AJ10" s="206">
        <f t="shared" ca="1" si="1"/>
        <v>0</v>
      </c>
      <c r="AK10" s="202"/>
      <c r="AL10" s="203"/>
      <c r="AM10" s="203"/>
      <c r="AN10" s="203"/>
      <c r="AO10" s="204"/>
      <c r="AP10" s="202"/>
      <c r="AQ10" s="203"/>
      <c r="AR10" s="203"/>
      <c r="AS10" s="203"/>
      <c r="AT10" s="204"/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0</v>
      </c>
      <c r="BK10" s="202"/>
      <c r="BL10" s="439" t="e">
        <f t="shared" ca="1" si="3"/>
        <v>#DIV/0!</v>
      </c>
      <c r="BM10" s="365"/>
      <c r="BN10" s="439" t="e">
        <f t="shared" ca="1" si="4"/>
        <v>#VALUE!</v>
      </c>
      <c r="BO10" s="159" t="e">
        <f t="shared" ca="1" si="5"/>
        <v>#DIV/0!</v>
      </c>
      <c r="BP10" s="206" t="e">
        <f t="shared" ca="1" si="8"/>
        <v>#DIV/0!</v>
      </c>
      <c r="BQ10" s="193">
        <f t="shared" ca="1" si="9"/>
        <v>0</v>
      </c>
      <c r="BR10" s="194" t="e">
        <f t="shared" ca="1" si="10"/>
        <v>#DIV/0!</v>
      </c>
      <c r="BS10" s="195" t="e">
        <f t="shared" ca="1" si="6"/>
        <v>#DIV/0!</v>
      </c>
      <c r="BT10" s="196" t="e">
        <f t="shared" ca="1" si="7"/>
        <v>#DIV/0!</v>
      </c>
      <c r="BU10" s="206" t="e">
        <f ca="1">IF(BT10="","",IF(BX10&lt;&gt;"","-",IF(BW10&lt;&gt;"",BW10,IF(COUNTIF(I10:BP10,"-1")&gt;0,"ร",VLOOKUP(BT10,หน้าหลัก!Q$5:U$13,4,TRUE)))))</f>
        <v>#DIV/0!</v>
      </c>
      <c r="BV10" s="207" t="e">
        <f ca="1">BU10&amp;ข้อมูลนักเรียน!G10</f>
        <v>#DIV/0!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/>
      <c r="J11" s="123"/>
      <c r="K11" s="123"/>
      <c r="L11" s="123"/>
      <c r="M11" s="124"/>
      <c r="N11" s="122"/>
      <c r="O11" s="123"/>
      <c r="P11" s="123"/>
      <c r="Q11" s="123"/>
      <c r="R11" s="124"/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0</v>
      </c>
      <c r="AI11" s="202"/>
      <c r="AJ11" s="206">
        <f t="shared" ca="1" si="1"/>
        <v>0</v>
      </c>
      <c r="AK11" s="202"/>
      <c r="AL11" s="203"/>
      <c r="AM11" s="203"/>
      <c r="AN11" s="203"/>
      <c r="AO11" s="204"/>
      <c r="AP11" s="202"/>
      <c r="AQ11" s="203"/>
      <c r="AR11" s="203"/>
      <c r="AS11" s="203"/>
      <c r="AT11" s="204"/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0</v>
      </c>
      <c r="BK11" s="202"/>
      <c r="BL11" s="439" t="e">
        <f t="shared" ca="1" si="3"/>
        <v>#DIV/0!</v>
      </c>
      <c r="BM11" s="365"/>
      <c r="BN11" s="439" t="e">
        <f t="shared" ca="1" si="4"/>
        <v>#VALUE!</v>
      </c>
      <c r="BO11" s="159" t="e">
        <f t="shared" ca="1" si="5"/>
        <v>#DIV/0!</v>
      </c>
      <c r="BP11" s="206" t="e">
        <f t="shared" ca="1" si="8"/>
        <v>#DIV/0!</v>
      </c>
      <c r="BQ11" s="193">
        <f t="shared" ca="1" si="9"/>
        <v>0</v>
      </c>
      <c r="BR11" s="194" t="e">
        <f t="shared" ca="1" si="10"/>
        <v>#DIV/0!</v>
      </c>
      <c r="BS11" s="195" t="e">
        <f t="shared" ca="1" si="6"/>
        <v>#DIV/0!</v>
      </c>
      <c r="BT11" s="196" t="e">
        <f t="shared" ca="1" si="7"/>
        <v>#DIV/0!</v>
      </c>
      <c r="BU11" s="206" t="e">
        <f ca="1">IF(BT11="","",IF(BX11&lt;&gt;"","-",IF(BW11&lt;&gt;"",BW11,IF(COUNTIF(I11:BP11,"-1")&gt;0,"ร",VLOOKUP(BT11,หน้าหลัก!Q$5:U$13,4,TRUE)))))</f>
        <v>#DIV/0!</v>
      </c>
      <c r="BV11" s="207" t="e">
        <f ca="1">BU11&amp;ข้อมูลนักเรียน!G11</f>
        <v>#DIV/0!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/>
      <c r="J12" s="123"/>
      <c r="K12" s="123"/>
      <c r="L12" s="123"/>
      <c r="M12" s="124"/>
      <c r="N12" s="122"/>
      <c r="O12" s="123"/>
      <c r="P12" s="123"/>
      <c r="Q12" s="123"/>
      <c r="R12" s="124"/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0</v>
      </c>
      <c r="AI12" s="202"/>
      <c r="AJ12" s="206">
        <f t="shared" ca="1" si="1"/>
        <v>0</v>
      </c>
      <c r="AK12" s="202"/>
      <c r="AL12" s="203"/>
      <c r="AM12" s="203"/>
      <c r="AN12" s="203"/>
      <c r="AO12" s="204"/>
      <c r="AP12" s="202"/>
      <c r="AQ12" s="203"/>
      <c r="AR12" s="203"/>
      <c r="AS12" s="203"/>
      <c r="AT12" s="204"/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0</v>
      </c>
      <c r="BK12" s="202"/>
      <c r="BL12" s="439" t="e">
        <f t="shared" ca="1" si="3"/>
        <v>#DIV/0!</v>
      </c>
      <c r="BM12" s="365"/>
      <c r="BN12" s="439" t="e">
        <f t="shared" ca="1" si="4"/>
        <v>#VALUE!</v>
      </c>
      <c r="BO12" s="159" t="e">
        <f t="shared" ca="1" si="5"/>
        <v>#DIV/0!</v>
      </c>
      <c r="BP12" s="206" t="e">
        <f t="shared" ca="1" si="8"/>
        <v>#DIV/0!</v>
      </c>
      <c r="BQ12" s="193">
        <f t="shared" ca="1" si="9"/>
        <v>0</v>
      </c>
      <c r="BR12" s="194" t="e">
        <f t="shared" ca="1" si="10"/>
        <v>#DIV/0!</v>
      </c>
      <c r="BS12" s="195" t="e">
        <f t="shared" ca="1" si="6"/>
        <v>#DIV/0!</v>
      </c>
      <c r="BT12" s="196" t="e">
        <f t="shared" ca="1" si="7"/>
        <v>#DIV/0!</v>
      </c>
      <c r="BU12" s="206" t="e">
        <f ca="1">IF(BT12="","",IF(BX12&lt;&gt;"","-",IF(BW12&lt;&gt;"",BW12,IF(COUNTIF(I12:BP12,"-1")&gt;0,"ร",VLOOKUP(BT12,หน้าหลัก!Q$5:U$13,4,TRUE)))))</f>
        <v>#DIV/0!</v>
      </c>
      <c r="BV12" s="207" t="e">
        <f ca="1">BU12&amp;ข้อมูลนักเรียน!G12</f>
        <v>#DIV/0!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/>
      <c r="J13" s="123"/>
      <c r="K13" s="123"/>
      <c r="L13" s="123"/>
      <c r="M13" s="124"/>
      <c r="N13" s="122"/>
      <c r="O13" s="123"/>
      <c r="P13" s="123"/>
      <c r="Q13" s="123"/>
      <c r="R13" s="124"/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0</v>
      </c>
      <c r="AI13" s="202"/>
      <c r="AJ13" s="206">
        <f t="shared" ca="1" si="1"/>
        <v>0</v>
      </c>
      <c r="AK13" s="202"/>
      <c r="AL13" s="203"/>
      <c r="AM13" s="203"/>
      <c r="AN13" s="203"/>
      <c r="AO13" s="204"/>
      <c r="AP13" s="202"/>
      <c r="AQ13" s="203"/>
      <c r="AR13" s="203"/>
      <c r="AS13" s="203"/>
      <c r="AT13" s="204"/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0</v>
      </c>
      <c r="BK13" s="202"/>
      <c r="BL13" s="439" t="e">
        <f t="shared" ca="1" si="3"/>
        <v>#DIV/0!</v>
      </c>
      <c r="BM13" s="365"/>
      <c r="BN13" s="439" t="e">
        <f t="shared" ca="1" si="4"/>
        <v>#VALUE!</v>
      </c>
      <c r="BO13" s="159" t="e">
        <f t="shared" ca="1" si="5"/>
        <v>#DIV/0!</v>
      </c>
      <c r="BP13" s="206" t="e">
        <f t="shared" ca="1" si="8"/>
        <v>#DIV/0!</v>
      </c>
      <c r="BQ13" s="193">
        <f t="shared" ca="1" si="9"/>
        <v>0</v>
      </c>
      <c r="BR13" s="194" t="e">
        <f t="shared" ca="1" si="10"/>
        <v>#DIV/0!</v>
      </c>
      <c r="BS13" s="195" t="e">
        <f t="shared" ca="1" si="6"/>
        <v>#DIV/0!</v>
      </c>
      <c r="BT13" s="196" t="e">
        <f t="shared" ca="1" si="7"/>
        <v>#DIV/0!</v>
      </c>
      <c r="BU13" s="206" t="e">
        <f ca="1">IF(BT13="","",IF(BX13&lt;&gt;"","-",IF(BW13&lt;&gt;"",BW13,IF(COUNTIF(I13:BP13,"-1")&gt;0,"ร",VLOOKUP(BT13,หน้าหลัก!Q$5:U$13,4,TRUE)))))</f>
        <v>#DIV/0!</v>
      </c>
      <c r="BV13" s="207" t="e">
        <f ca="1">BU13&amp;ข้อมูลนักเรียน!G13</f>
        <v>#DIV/0!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/>
      <c r="J14" s="123"/>
      <c r="K14" s="123"/>
      <c r="L14" s="123"/>
      <c r="M14" s="124"/>
      <c r="N14" s="122"/>
      <c r="O14" s="123"/>
      <c r="P14" s="123"/>
      <c r="Q14" s="123"/>
      <c r="R14" s="124"/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0</v>
      </c>
      <c r="AI14" s="202"/>
      <c r="AJ14" s="206">
        <f t="shared" ca="1" si="1"/>
        <v>0</v>
      </c>
      <c r="AK14" s="202"/>
      <c r="AL14" s="203"/>
      <c r="AM14" s="203"/>
      <c r="AN14" s="203"/>
      <c r="AO14" s="204"/>
      <c r="AP14" s="202"/>
      <c r="AQ14" s="203"/>
      <c r="AR14" s="203"/>
      <c r="AS14" s="203"/>
      <c r="AT14" s="204"/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0</v>
      </c>
      <c r="BK14" s="202"/>
      <c r="BL14" s="439" t="e">
        <f t="shared" ca="1" si="3"/>
        <v>#DIV/0!</v>
      </c>
      <c r="BM14" s="365"/>
      <c r="BN14" s="439" t="e">
        <f t="shared" ca="1" si="4"/>
        <v>#VALUE!</v>
      </c>
      <c r="BO14" s="159" t="e">
        <f t="shared" ca="1" si="5"/>
        <v>#DIV/0!</v>
      </c>
      <c r="BP14" s="206" t="e">
        <f t="shared" ca="1" si="8"/>
        <v>#DIV/0!</v>
      </c>
      <c r="BQ14" s="193">
        <f t="shared" ca="1" si="9"/>
        <v>0</v>
      </c>
      <c r="BR14" s="194" t="e">
        <f t="shared" ca="1" si="10"/>
        <v>#DIV/0!</v>
      </c>
      <c r="BS14" s="195" t="e">
        <f t="shared" ca="1" si="6"/>
        <v>#DIV/0!</v>
      </c>
      <c r="BT14" s="196" t="e">
        <f t="shared" ca="1" si="7"/>
        <v>#DIV/0!</v>
      </c>
      <c r="BU14" s="206" t="e">
        <f ca="1">IF(BT14="","",IF(BX14&lt;&gt;"","-",IF(BW14&lt;&gt;"",BW14,IF(COUNTIF(I14:BP14,"-1")&gt;0,"ร",VLOOKUP(BT14,หน้าหลัก!Q$5:U$13,4,TRUE)))))</f>
        <v>#DIV/0!</v>
      </c>
      <c r="BV14" s="207" t="e">
        <f ca="1">BU14&amp;ข้อมูลนักเรียน!G14</f>
        <v>#DIV/0!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/>
      <c r="J15" s="123"/>
      <c r="K15" s="123"/>
      <c r="L15" s="123"/>
      <c r="M15" s="124"/>
      <c r="N15" s="122"/>
      <c r="O15" s="123"/>
      <c r="P15" s="123"/>
      <c r="Q15" s="123"/>
      <c r="R15" s="124"/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0</v>
      </c>
      <c r="AI15" s="202"/>
      <c r="AJ15" s="206">
        <f t="shared" ca="1" si="1"/>
        <v>0</v>
      </c>
      <c r="AK15" s="202"/>
      <c r="AL15" s="203"/>
      <c r="AM15" s="203"/>
      <c r="AN15" s="203"/>
      <c r="AO15" s="204"/>
      <c r="AP15" s="202"/>
      <c r="AQ15" s="203"/>
      <c r="AR15" s="203"/>
      <c r="AS15" s="203"/>
      <c r="AT15" s="204"/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0</v>
      </c>
      <c r="BK15" s="202"/>
      <c r="BL15" s="439" t="e">
        <f t="shared" ca="1" si="3"/>
        <v>#DIV/0!</v>
      </c>
      <c r="BM15" s="365"/>
      <c r="BN15" s="439" t="e">
        <f t="shared" ca="1" si="4"/>
        <v>#VALUE!</v>
      </c>
      <c r="BO15" s="159" t="e">
        <f t="shared" ca="1" si="5"/>
        <v>#DIV/0!</v>
      </c>
      <c r="BP15" s="206" t="e">
        <f t="shared" ca="1" si="8"/>
        <v>#DIV/0!</v>
      </c>
      <c r="BQ15" s="193">
        <f t="shared" ca="1" si="9"/>
        <v>0</v>
      </c>
      <c r="BR15" s="194" t="e">
        <f t="shared" ca="1" si="10"/>
        <v>#DIV/0!</v>
      </c>
      <c r="BS15" s="195" t="e">
        <f t="shared" ca="1" si="6"/>
        <v>#DIV/0!</v>
      </c>
      <c r="BT15" s="196" t="e">
        <f t="shared" ca="1" si="7"/>
        <v>#DIV/0!</v>
      </c>
      <c r="BU15" s="206" t="e">
        <f ca="1">IF(BT15="","",IF(BX15&lt;&gt;"","-",IF(BW15&lt;&gt;"",BW15,IF(COUNTIF(I15:BP15,"-1")&gt;0,"ร",VLOOKUP(BT15,หน้าหลัก!Q$5:U$13,4,TRUE)))))</f>
        <v>#DIV/0!</v>
      </c>
      <c r="BV15" s="207" t="e">
        <f ca="1">BU15&amp;ข้อมูลนักเรียน!G15</f>
        <v>#DIV/0!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/>
      <c r="J16" s="123"/>
      <c r="K16" s="123"/>
      <c r="L16" s="123"/>
      <c r="M16" s="124"/>
      <c r="N16" s="122"/>
      <c r="O16" s="123"/>
      <c r="P16" s="123"/>
      <c r="Q16" s="123"/>
      <c r="R16" s="124"/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0</v>
      </c>
      <c r="AI16" s="202"/>
      <c r="AJ16" s="206">
        <f t="shared" ca="1" si="1"/>
        <v>0</v>
      </c>
      <c r="AK16" s="202"/>
      <c r="AL16" s="203"/>
      <c r="AM16" s="203"/>
      <c r="AN16" s="203"/>
      <c r="AO16" s="204"/>
      <c r="AP16" s="202"/>
      <c r="AQ16" s="203"/>
      <c r="AR16" s="203"/>
      <c r="AS16" s="203"/>
      <c r="AT16" s="204"/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0</v>
      </c>
      <c r="BK16" s="202"/>
      <c r="BL16" s="439" t="e">
        <f t="shared" ca="1" si="3"/>
        <v>#DIV/0!</v>
      </c>
      <c r="BM16" s="365"/>
      <c r="BN16" s="439" t="e">
        <f t="shared" ca="1" si="4"/>
        <v>#VALUE!</v>
      </c>
      <c r="BO16" s="159" t="e">
        <f t="shared" ca="1" si="5"/>
        <v>#DIV/0!</v>
      </c>
      <c r="BP16" s="206" t="e">
        <f t="shared" ca="1" si="8"/>
        <v>#DIV/0!</v>
      </c>
      <c r="BQ16" s="193">
        <f t="shared" ca="1" si="9"/>
        <v>0</v>
      </c>
      <c r="BR16" s="194" t="e">
        <f t="shared" ca="1" si="10"/>
        <v>#DIV/0!</v>
      </c>
      <c r="BS16" s="195" t="e">
        <f t="shared" ca="1" si="6"/>
        <v>#DIV/0!</v>
      </c>
      <c r="BT16" s="196" t="e">
        <f t="shared" ca="1" si="7"/>
        <v>#DIV/0!</v>
      </c>
      <c r="BU16" s="206" t="e">
        <f ca="1">IF(BT16="","",IF(BX16&lt;&gt;"","-",IF(BW16&lt;&gt;"",BW16,IF(COUNTIF(I16:BP16,"-1")&gt;0,"ร",VLOOKUP(BT16,หน้าหลัก!Q$5:U$13,4,TRUE)))))</f>
        <v>#DIV/0!</v>
      </c>
      <c r="BV16" s="207" t="e">
        <f ca="1">BU16&amp;ข้อมูลนักเรียน!G16</f>
        <v>#DIV/0!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/>
      <c r="J17" s="123"/>
      <c r="K17" s="123"/>
      <c r="L17" s="123"/>
      <c r="M17" s="124"/>
      <c r="N17" s="122"/>
      <c r="O17" s="123"/>
      <c r="P17" s="123"/>
      <c r="Q17" s="123"/>
      <c r="R17" s="124"/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0</v>
      </c>
      <c r="AI17" s="202"/>
      <c r="AJ17" s="206">
        <f t="shared" ca="1" si="1"/>
        <v>0</v>
      </c>
      <c r="AK17" s="202"/>
      <c r="AL17" s="203"/>
      <c r="AM17" s="203"/>
      <c r="AN17" s="203"/>
      <c r="AO17" s="204"/>
      <c r="AP17" s="202"/>
      <c r="AQ17" s="203"/>
      <c r="AR17" s="203"/>
      <c r="AS17" s="203"/>
      <c r="AT17" s="204"/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0</v>
      </c>
      <c r="BK17" s="202"/>
      <c r="BL17" s="439" t="e">
        <f t="shared" ca="1" si="3"/>
        <v>#DIV/0!</v>
      </c>
      <c r="BM17" s="365"/>
      <c r="BN17" s="439" t="e">
        <f t="shared" ca="1" si="4"/>
        <v>#VALUE!</v>
      </c>
      <c r="BO17" s="159" t="e">
        <f t="shared" ca="1" si="5"/>
        <v>#DIV/0!</v>
      </c>
      <c r="BP17" s="206" t="e">
        <f t="shared" ca="1" si="8"/>
        <v>#DIV/0!</v>
      </c>
      <c r="BQ17" s="193">
        <f t="shared" ca="1" si="9"/>
        <v>0</v>
      </c>
      <c r="BR17" s="194" t="e">
        <f t="shared" ca="1" si="10"/>
        <v>#DIV/0!</v>
      </c>
      <c r="BS17" s="195" t="e">
        <f t="shared" ca="1" si="6"/>
        <v>#DIV/0!</v>
      </c>
      <c r="BT17" s="196" t="e">
        <f t="shared" ca="1" si="7"/>
        <v>#DIV/0!</v>
      </c>
      <c r="BU17" s="206" t="e">
        <f ca="1">IF(BT17="","",IF(BX17&lt;&gt;"","-",IF(BW17&lt;&gt;"",BW17,IF(COUNTIF(I17:BP17,"-1")&gt;0,"ร",VLOOKUP(BT17,หน้าหลัก!Q$5:U$13,4,TRUE)))))</f>
        <v>#DIV/0!</v>
      </c>
      <c r="BV17" s="207" t="e">
        <f ca="1">BU17&amp;ข้อมูลนักเรียน!G17</f>
        <v>#DIV/0!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/>
      <c r="J18" s="123"/>
      <c r="K18" s="123"/>
      <c r="L18" s="123"/>
      <c r="M18" s="124"/>
      <c r="N18" s="122"/>
      <c r="O18" s="123"/>
      <c r="P18" s="123"/>
      <c r="Q18" s="123"/>
      <c r="R18" s="124"/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0</v>
      </c>
      <c r="AI18" s="202"/>
      <c r="AJ18" s="206">
        <f t="shared" ca="1" si="1"/>
        <v>0</v>
      </c>
      <c r="AK18" s="202"/>
      <c r="AL18" s="203"/>
      <c r="AM18" s="203"/>
      <c r="AN18" s="203"/>
      <c r="AO18" s="204"/>
      <c r="AP18" s="202"/>
      <c r="AQ18" s="203"/>
      <c r="AR18" s="203"/>
      <c r="AS18" s="203"/>
      <c r="AT18" s="204"/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0</v>
      </c>
      <c r="BK18" s="202"/>
      <c r="BL18" s="439" t="e">
        <f t="shared" ca="1" si="3"/>
        <v>#DIV/0!</v>
      </c>
      <c r="BM18" s="365"/>
      <c r="BN18" s="439" t="e">
        <f t="shared" ca="1" si="4"/>
        <v>#VALUE!</v>
      </c>
      <c r="BO18" s="159" t="e">
        <f t="shared" ca="1" si="5"/>
        <v>#DIV/0!</v>
      </c>
      <c r="BP18" s="206" t="e">
        <f t="shared" ca="1" si="8"/>
        <v>#DIV/0!</v>
      </c>
      <c r="BQ18" s="193">
        <f t="shared" ca="1" si="9"/>
        <v>0</v>
      </c>
      <c r="BR18" s="194" t="e">
        <f t="shared" ca="1" si="10"/>
        <v>#DIV/0!</v>
      </c>
      <c r="BS18" s="195" t="e">
        <f t="shared" ca="1" si="6"/>
        <v>#DIV/0!</v>
      </c>
      <c r="BT18" s="196" t="e">
        <f t="shared" ca="1" si="7"/>
        <v>#DIV/0!</v>
      </c>
      <c r="BU18" s="206" t="e">
        <f ca="1">IF(BT18="","",IF(BX18&lt;&gt;"","-",IF(BW18&lt;&gt;"",BW18,IF(COUNTIF(I18:BP18,"-1")&gt;0,"ร",VLOOKUP(BT18,หน้าหลัก!Q$5:U$13,4,TRUE)))))</f>
        <v>#DIV/0!</v>
      </c>
      <c r="BV18" s="207" t="e">
        <f ca="1">BU18&amp;ข้อมูลนักเรียน!G18</f>
        <v>#DIV/0!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343" priority="61" operator="notEqual">
      <formula>""""""</formula>
    </cfRule>
  </conditionalFormatting>
  <conditionalFormatting sqref="I8:I52">
    <cfRule type="cellIs" dxfId="342" priority="60" operator="lessThan">
      <formula>$I$7/2</formula>
    </cfRule>
  </conditionalFormatting>
  <conditionalFormatting sqref="J8:J52">
    <cfRule type="cellIs" dxfId="341" priority="59" operator="lessThan">
      <formula>$J$7/2</formula>
    </cfRule>
  </conditionalFormatting>
  <conditionalFormatting sqref="K8:K52">
    <cfRule type="cellIs" dxfId="340" priority="58" operator="lessThan">
      <formula>$K$7/2</formula>
    </cfRule>
  </conditionalFormatting>
  <conditionalFormatting sqref="L8:L52">
    <cfRule type="cellIs" dxfId="339" priority="57" operator="lessThan">
      <formula>$L$7/2</formula>
    </cfRule>
  </conditionalFormatting>
  <conditionalFormatting sqref="M8:M52">
    <cfRule type="cellIs" dxfId="338" priority="56" operator="lessThan">
      <formula>$M$7/2</formula>
    </cfRule>
  </conditionalFormatting>
  <conditionalFormatting sqref="N8:N52">
    <cfRule type="cellIs" dxfId="337" priority="55" operator="lessThan">
      <formula>$N$7/2</formula>
    </cfRule>
  </conditionalFormatting>
  <conditionalFormatting sqref="O8:O52">
    <cfRule type="cellIs" dxfId="336" priority="54" operator="lessThan">
      <formula>$O$7/2</formula>
    </cfRule>
  </conditionalFormatting>
  <conditionalFormatting sqref="P8:P52">
    <cfRule type="cellIs" dxfId="335" priority="53" operator="lessThan">
      <formula>$P$7/2</formula>
    </cfRule>
  </conditionalFormatting>
  <conditionalFormatting sqref="Q8:Q52">
    <cfRule type="cellIs" dxfId="334" priority="52" operator="lessThan">
      <formula>$Q$7/2</formula>
    </cfRule>
  </conditionalFormatting>
  <conditionalFormatting sqref="R8:R52">
    <cfRule type="cellIs" dxfId="333" priority="51" operator="lessThan">
      <formula>$R$7/2</formula>
    </cfRule>
  </conditionalFormatting>
  <conditionalFormatting sqref="S8:S52">
    <cfRule type="cellIs" dxfId="332" priority="50" operator="lessThan">
      <formula>$S$7/2</formula>
    </cfRule>
  </conditionalFormatting>
  <conditionalFormatting sqref="T8:T52">
    <cfRule type="cellIs" dxfId="331" priority="49" operator="lessThan">
      <formula>$T$7/2</formula>
    </cfRule>
  </conditionalFormatting>
  <conditionalFormatting sqref="U8:U52">
    <cfRule type="cellIs" dxfId="330" priority="48" operator="lessThan">
      <formula>$U$7/2</formula>
    </cfRule>
  </conditionalFormatting>
  <conditionalFormatting sqref="V8:V52">
    <cfRule type="cellIs" dxfId="329" priority="47" operator="lessThan">
      <formula>$V$7/2</formula>
    </cfRule>
  </conditionalFormatting>
  <conditionalFormatting sqref="W8:W52">
    <cfRule type="cellIs" dxfId="328" priority="46" operator="lessThan">
      <formula>$W$7/2</formula>
    </cfRule>
  </conditionalFormatting>
  <conditionalFormatting sqref="X8:X52">
    <cfRule type="cellIs" dxfId="327" priority="45" operator="lessThan">
      <formula>$X$7/2</formula>
    </cfRule>
  </conditionalFormatting>
  <conditionalFormatting sqref="Y8:Y52">
    <cfRule type="cellIs" dxfId="326" priority="44" operator="lessThan">
      <formula>$Y$7/2</formula>
    </cfRule>
  </conditionalFormatting>
  <conditionalFormatting sqref="Z8:Z52">
    <cfRule type="cellIs" dxfId="325" priority="43" operator="lessThan">
      <formula>$Z$7/2</formula>
    </cfRule>
  </conditionalFormatting>
  <conditionalFormatting sqref="AA8:AA52">
    <cfRule type="cellIs" dxfId="324" priority="42" operator="lessThan">
      <formula>$AA$7/2</formula>
    </cfRule>
  </conditionalFormatting>
  <conditionalFormatting sqref="AB8:AB52">
    <cfRule type="cellIs" dxfId="323" priority="41" operator="lessThan">
      <formula>$AB$7/2</formula>
    </cfRule>
  </conditionalFormatting>
  <conditionalFormatting sqref="AC8:AC52">
    <cfRule type="cellIs" dxfId="322" priority="40" operator="lessThan">
      <formula>$AC$7/2</formula>
    </cfRule>
  </conditionalFormatting>
  <conditionalFormatting sqref="AD8:AD52">
    <cfRule type="cellIs" dxfId="321" priority="39" operator="lessThan">
      <formula>$AD$7/2</formula>
    </cfRule>
  </conditionalFormatting>
  <conditionalFormatting sqref="AE8:AE52">
    <cfRule type="cellIs" dxfId="320" priority="38" operator="lessThan">
      <formula>$AE$7/2</formula>
    </cfRule>
  </conditionalFormatting>
  <conditionalFormatting sqref="AF8:AF52">
    <cfRule type="cellIs" dxfId="319" priority="37" operator="lessThan">
      <formula>$AF$7/2</formula>
    </cfRule>
  </conditionalFormatting>
  <conditionalFormatting sqref="AG8:AG52">
    <cfRule type="cellIs" dxfId="318" priority="36" operator="lessThan">
      <formula>$AG$7/2</formula>
    </cfRule>
  </conditionalFormatting>
  <conditionalFormatting sqref="AH8:AH52">
    <cfRule type="cellIs" dxfId="317" priority="35" operator="lessThan">
      <formula>$AH$7/2</formula>
    </cfRule>
  </conditionalFormatting>
  <conditionalFormatting sqref="AI8:AI52">
    <cfRule type="cellIs" dxfId="316" priority="34" operator="lessThan">
      <formula>$AI$7/2</formula>
    </cfRule>
  </conditionalFormatting>
  <conditionalFormatting sqref="AJ8:AJ52">
    <cfRule type="cellIs" dxfId="315" priority="33" operator="lessThan">
      <formula>$AJ$7/2</formula>
    </cfRule>
  </conditionalFormatting>
  <conditionalFormatting sqref="AK8:AK52">
    <cfRule type="cellIs" dxfId="314" priority="32" operator="lessThan">
      <formula>$AK$7/2</formula>
    </cfRule>
  </conditionalFormatting>
  <conditionalFormatting sqref="AL8:AL52">
    <cfRule type="cellIs" dxfId="313" priority="31" operator="lessThan">
      <formula>$AL$7/2</formula>
    </cfRule>
  </conditionalFormatting>
  <conditionalFormatting sqref="AM8:AM52">
    <cfRule type="cellIs" dxfId="312" priority="30" operator="lessThan">
      <formula>$AM$7/2</formula>
    </cfRule>
  </conditionalFormatting>
  <conditionalFormatting sqref="AN8:AN52">
    <cfRule type="cellIs" dxfId="311" priority="29" operator="lessThan">
      <formula>$AN$7/2</formula>
    </cfRule>
  </conditionalFormatting>
  <conditionalFormatting sqref="AO8:AO52">
    <cfRule type="cellIs" dxfId="310" priority="28" operator="lessThan">
      <formula>$AO$7/2</formula>
    </cfRule>
  </conditionalFormatting>
  <conditionalFormatting sqref="AP8:AP52">
    <cfRule type="cellIs" dxfId="309" priority="27" operator="lessThan">
      <formula>$AP$7/2</formula>
    </cfRule>
  </conditionalFormatting>
  <conditionalFormatting sqref="AQ8:AQ52">
    <cfRule type="cellIs" dxfId="308" priority="26" operator="lessThan">
      <formula>$AQ$7/2</formula>
    </cfRule>
  </conditionalFormatting>
  <conditionalFormatting sqref="AR8:AR52">
    <cfRule type="cellIs" dxfId="307" priority="25" operator="lessThan">
      <formula>$AR$7/2</formula>
    </cfRule>
  </conditionalFormatting>
  <conditionalFormatting sqref="AS8:AS52">
    <cfRule type="cellIs" dxfId="306" priority="24" operator="lessThan">
      <formula>$AS$7/2</formula>
    </cfRule>
  </conditionalFormatting>
  <conditionalFormatting sqref="AT8:AT52">
    <cfRule type="cellIs" dxfId="305" priority="23" operator="lessThan">
      <formula>$AT$7/2</formula>
    </cfRule>
  </conditionalFormatting>
  <conditionalFormatting sqref="AU8:AU52">
    <cfRule type="cellIs" dxfId="304" priority="22" operator="lessThan">
      <formula>$AU$7/2</formula>
    </cfRule>
  </conditionalFormatting>
  <conditionalFormatting sqref="AV8:AV52">
    <cfRule type="cellIs" dxfId="303" priority="21" operator="lessThan">
      <formula>$AV$7/2</formula>
    </cfRule>
  </conditionalFormatting>
  <conditionalFormatting sqref="AW8:AW52">
    <cfRule type="cellIs" dxfId="302" priority="20" operator="lessThan">
      <formula>$AW$7/2</formula>
    </cfRule>
  </conditionalFormatting>
  <conditionalFormatting sqref="AX8:AX52">
    <cfRule type="cellIs" dxfId="301" priority="19" operator="lessThan">
      <formula>$AX$7/2</formula>
    </cfRule>
  </conditionalFormatting>
  <conditionalFormatting sqref="AY8:AY52">
    <cfRule type="cellIs" dxfId="300" priority="18" operator="lessThan">
      <formula>$AY$7/2</formula>
    </cfRule>
  </conditionalFormatting>
  <conditionalFormatting sqref="AZ8:AZ52">
    <cfRule type="cellIs" dxfId="299" priority="17" operator="lessThan">
      <formula>$AZ$7/2</formula>
    </cfRule>
  </conditionalFormatting>
  <conditionalFormatting sqref="BA8:BA52">
    <cfRule type="cellIs" dxfId="298" priority="16" operator="lessThan">
      <formula>$BA$7/2</formula>
    </cfRule>
  </conditionalFormatting>
  <conditionalFormatting sqref="BB8:BB52">
    <cfRule type="cellIs" dxfId="297" priority="15" operator="lessThan">
      <formula>$BB$7/2</formula>
    </cfRule>
  </conditionalFormatting>
  <conditionalFormatting sqref="BC8:BC52">
    <cfRule type="cellIs" dxfId="296" priority="14" operator="lessThan">
      <formula>$BC$7/2</formula>
    </cfRule>
  </conditionalFormatting>
  <conditionalFormatting sqref="BD8:BD52">
    <cfRule type="cellIs" dxfId="295" priority="13" operator="lessThan">
      <formula>$BD$7/2</formula>
    </cfRule>
  </conditionalFormatting>
  <conditionalFormatting sqref="BE8:BE52">
    <cfRule type="cellIs" dxfId="294" priority="12" operator="lessThan">
      <formula>$BE$7/2</formula>
    </cfRule>
  </conditionalFormatting>
  <conditionalFormatting sqref="BF8:BF52">
    <cfRule type="cellIs" dxfId="293" priority="11" operator="lessThan">
      <formula>$BF$7/2</formula>
    </cfRule>
  </conditionalFormatting>
  <conditionalFormatting sqref="BG8:BG52">
    <cfRule type="cellIs" dxfId="292" priority="10" operator="lessThan">
      <formula>$BG$7/2</formula>
    </cfRule>
  </conditionalFormatting>
  <conditionalFormatting sqref="BH8:BH52">
    <cfRule type="cellIs" dxfId="291" priority="9" operator="lessThan">
      <formula>$BH$7/2</formula>
    </cfRule>
  </conditionalFormatting>
  <conditionalFormatting sqref="BI8:BI52">
    <cfRule type="cellIs" dxfId="290" priority="8" operator="lessThan">
      <formula>$BI$7/2</formula>
    </cfRule>
  </conditionalFormatting>
  <conditionalFormatting sqref="BJ8:BJ52">
    <cfRule type="cellIs" dxfId="289" priority="7" operator="lessThan">
      <formula>$BJ$7/2</formula>
    </cfRule>
  </conditionalFormatting>
  <conditionalFormatting sqref="BK8:BK52">
    <cfRule type="cellIs" dxfId="288" priority="6" operator="lessThan">
      <formula>$BK$7/2</formula>
    </cfRule>
  </conditionalFormatting>
  <conditionalFormatting sqref="BL8:BL52">
    <cfRule type="cellIs" dxfId="287" priority="5" operator="lessThan">
      <formula>$BL$7/2</formula>
    </cfRule>
  </conditionalFormatting>
  <conditionalFormatting sqref="BM8:BM52">
    <cfRule type="cellIs" dxfId="286" priority="4" operator="lessThan">
      <formula>$BM$7/2</formula>
    </cfRule>
  </conditionalFormatting>
  <conditionalFormatting sqref="BN8:BN52">
    <cfRule type="cellIs" dxfId="285" priority="3" operator="lessThan">
      <formula>$BN$7/2</formula>
    </cfRule>
  </conditionalFormatting>
  <conditionalFormatting sqref="BO8:BO52">
    <cfRule type="cellIs" dxfId="284" priority="2" operator="lessThan">
      <formula>$BO$7/2</formula>
    </cfRule>
  </conditionalFormatting>
  <conditionalFormatting sqref="BP8:BP52">
    <cfRule type="cellIs" dxfId="283" priority="1" operator="lessThan">
      <formula>$BP$7/2</formula>
    </cfRule>
  </conditionalFormatting>
  <dataValidations count="65"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whole" allowBlank="1" showInputMessage="1" showErrorMessage="1" sqref="I7:AG7">
      <formula1>1</formula1>
      <formula2>50</formula2>
    </dataValidation>
    <dataValidation type="list" allowBlank="1" showInputMessage="1" showErrorMessage="1" promptTitle="เช็คเวลาเรียน" sqref="I53:BX1048576">
      <formula1>เช็ค</formula1>
    </dataValidation>
    <dataValidation type="list" allowBlank="1" showInputMessage="1" sqref="BW8:BW52">
      <formula1>regrade</formula1>
    </dataValidation>
    <dataValidation allowBlank="1" showInputMessage="1" showErrorMessage="1" promptTitle="เดือน" sqref="BX3"/>
    <dataValidation allowBlank="1" showInputMessage="1" showErrorMessage="1" promptTitle="เช็คเวลาเรียน" sqref="BX8:BX52 BL7:BP7 BJ7 AH7:AJ7"/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CE63"/>
  <sheetViews>
    <sheetView workbookViewId="0">
      <pane xSplit="6" ySplit="7" topLeftCell="AP8" activePane="bottomRight" state="frozen"/>
      <selection activeCell="BO7" sqref="BO7"/>
      <selection pane="topRight" activeCell="BO7" sqref="BO7"/>
      <selection pane="bottomLeft" activeCell="BO7" sqref="BO7"/>
      <selection pane="bottomRight" activeCell="BO7" sqref="BO7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IF(INDIRECT("หน้าหลัก!D32")="","",INDIRECT("หน้าหลัก!D32"))</f>
        <v/>
      </c>
      <c r="E3" s="750" t="str">
        <f ca="1">IF(INDIRECT("หน้าหลัก!H32")="","",INDIRECT("หน้าหลัก!H32")&amp;" ชั่วโมง/ปี")</f>
        <v/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IF(INDIRECT("หน้าหลัก!E32")="","",INDIRECT("หน้าหลัก!E32"))</f>
        <v/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/>
      <c r="AL5" s="742"/>
      <c r="AM5" s="742"/>
      <c r="AN5" s="742"/>
      <c r="AO5" s="742"/>
      <c r="AP5" s="742"/>
      <c r="AQ5" s="742"/>
      <c r="AR5" s="742"/>
      <c r="AS5" s="742"/>
      <c r="AT5" s="742"/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100-INDIRECT("หน้าหลัก!L32") &amp; "%"</f>
        <v>100%</v>
      </c>
      <c r="BL6" s="391" t="s">
        <v>317</v>
      </c>
      <c r="BM6" s="430" t="str">
        <f ca="1">INDIRECT("หน้าหลัก!L32") &amp; "%"</f>
        <v>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0</v>
      </c>
      <c r="AI7" s="435"/>
      <c r="AJ7" s="432">
        <f>AH7+AI7</f>
        <v>0</v>
      </c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0</v>
      </c>
      <c r="BK7" s="436"/>
      <c r="BL7" s="434">
        <f ca="1">BO7*BK6</f>
        <v>0</v>
      </c>
      <c r="BM7" s="437"/>
      <c r="BN7" s="434" t="e">
        <f ca="1">BO7*BM6</f>
        <v>#VALUE!</v>
      </c>
      <c r="BO7" s="436"/>
      <c r="BP7" s="433">
        <f>SUM(BJ7,BO7)</f>
        <v>0</v>
      </c>
      <c r="BQ7" s="421">
        <f>AJ7</f>
        <v>0</v>
      </c>
      <c r="BR7" s="421">
        <f>BP7</f>
        <v>0</v>
      </c>
      <c r="BS7" s="421">
        <f>BQ7+BR7</f>
        <v>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/>
      <c r="J8" s="155"/>
      <c r="K8" s="155"/>
      <c r="L8" s="155"/>
      <c r="M8" s="156"/>
      <c r="N8" s="188"/>
      <c r="O8" s="155"/>
      <c r="P8" s="155"/>
      <c r="Q8" s="155"/>
      <c r="R8" s="156"/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0</v>
      </c>
      <c r="AI8" s="189"/>
      <c r="AJ8" s="158">
        <f t="shared" ref="AJ8:AJ52" ca="1" si="1">IF(C8="","",SUMIF(AH8:AI8,"&lt;&gt;-1"))</f>
        <v>0</v>
      </c>
      <c r="AK8" s="189"/>
      <c r="AL8" s="190"/>
      <c r="AM8" s="190"/>
      <c r="AN8" s="190"/>
      <c r="AO8" s="191"/>
      <c r="AP8" s="189"/>
      <c r="AQ8" s="190"/>
      <c r="AR8" s="190"/>
      <c r="AS8" s="190"/>
      <c r="AT8" s="191"/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0</v>
      </c>
      <c r="BK8" s="189"/>
      <c r="BL8" s="438" t="e">
        <f t="shared" ref="BL8:BL52" ca="1" si="3">IF(C8="","",ROUND(BK8*BL$7/BK$7,0))</f>
        <v>#DIV/0!</v>
      </c>
      <c r="BM8" s="364"/>
      <c r="BN8" s="438" t="e">
        <f t="shared" ref="BN8:BN52" ca="1" si="4">IF(C8="","",ROUND(BM8*BN$7/BM$7,0))</f>
        <v>#VALUE!</v>
      </c>
      <c r="BO8" s="159" t="e">
        <f t="shared" ref="BO8:BO52" ca="1" si="5">IF(C8="","",BL8+BN8)</f>
        <v>#DIV/0!</v>
      </c>
      <c r="BP8" s="158" t="e">
        <f ca="1">IF(C8="","",SUM(BJ8,BO8))</f>
        <v>#DIV/0!</v>
      </c>
      <c r="BQ8" s="193">
        <f ca="1">AJ8</f>
        <v>0</v>
      </c>
      <c r="BR8" s="194" t="e">
        <f ca="1">BP8</f>
        <v>#DIV/0!</v>
      </c>
      <c r="BS8" s="195" t="e">
        <f t="shared" ref="BS8:BS52" ca="1" si="6">IF(C8="","",BQ8+BR8)</f>
        <v>#DIV/0!</v>
      </c>
      <c r="BT8" s="196" t="e">
        <f t="shared" ref="BT8:BT52" ca="1" si="7">IF(C8="","",ROUND(BS8/BS$7*BT$7,0))</f>
        <v>#DIV/0!</v>
      </c>
      <c r="BU8" s="158" t="e">
        <f ca="1">IF(BT8="","",IF(BX8&lt;&gt;"","-",IF(BW8&lt;&gt;"",BW8,IF(COUNTIF(I8:BP8,"-1")&gt;0,"ร",VLOOKUP(BT8,หน้าหลัก!Q$5:U$13,4,TRUE)))))</f>
        <v>#DIV/0!</v>
      </c>
      <c r="BV8" s="197" t="e">
        <f ca="1">BU8&amp;ข้อมูลนักเรียน!G8</f>
        <v>#DIV/0!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/>
      <c r="J9" s="123"/>
      <c r="K9" s="123"/>
      <c r="L9" s="123"/>
      <c r="M9" s="124"/>
      <c r="N9" s="122"/>
      <c r="O9" s="123"/>
      <c r="P9" s="123"/>
      <c r="Q9" s="123"/>
      <c r="R9" s="124"/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0</v>
      </c>
      <c r="AI9" s="202"/>
      <c r="AJ9" s="206">
        <f t="shared" ca="1" si="1"/>
        <v>0</v>
      </c>
      <c r="AK9" s="202"/>
      <c r="AL9" s="203"/>
      <c r="AM9" s="203"/>
      <c r="AN9" s="203"/>
      <c r="AO9" s="204"/>
      <c r="AP9" s="202"/>
      <c r="AQ9" s="203"/>
      <c r="AR9" s="203"/>
      <c r="AS9" s="203"/>
      <c r="AT9" s="204"/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0</v>
      </c>
      <c r="BK9" s="202"/>
      <c r="BL9" s="439" t="e">
        <f t="shared" ca="1" si="3"/>
        <v>#DIV/0!</v>
      </c>
      <c r="BM9" s="365"/>
      <c r="BN9" s="439" t="e">
        <f t="shared" ca="1" si="4"/>
        <v>#VALUE!</v>
      </c>
      <c r="BO9" s="159" t="e">
        <f t="shared" ca="1" si="5"/>
        <v>#DIV/0!</v>
      </c>
      <c r="BP9" s="206" t="e">
        <f t="shared" ref="BP9:BP52" ca="1" si="8">IF(C9="","",SUM(BJ9,BO9))</f>
        <v>#DIV/0!</v>
      </c>
      <c r="BQ9" s="193">
        <f t="shared" ref="BQ9:BQ52" ca="1" si="9">AJ9</f>
        <v>0</v>
      </c>
      <c r="BR9" s="194" t="e">
        <f t="shared" ref="BR9:BR52" ca="1" si="10">BP9</f>
        <v>#DIV/0!</v>
      </c>
      <c r="BS9" s="195" t="e">
        <f t="shared" ca="1" si="6"/>
        <v>#DIV/0!</v>
      </c>
      <c r="BT9" s="196" t="e">
        <f t="shared" ca="1" si="7"/>
        <v>#DIV/0!</v>
      </c>
      <c r="BU9" s="206" t="e">
        <f ca="1">IF(BT9="","",IF(BX9&lt;&gt;"","-",IF(BW9&lt;&gt;"",BW9,IF(COUNTIF(I9:BP9,"-1")&gt;0,"ร",VLOOKUP(BT9,หน้าหลัก!Q$5:U$13,4,TRUE)))))</f>
        <v>#DIV/0!</v>
      </c>
      <c r="BV9" s="207" t="e">
        <f ca="1">BU9&amp;ข้อมูลนักเรียน!G9</f>
        <v>#DIV/0!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/>
      <c r="J10" s="123"/>
      <c r="K10" s="123"/>
      <c r="L10" s="123"/>
      <c r="M10" s="124"/>
      <c r="N10" s="122"/>
      <c r="O10" s="123"/>
      <c r="P10" s="123"/>
      <c r="Q10" s="123"/>
      <c r="R10" s="124"/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0</v>
      </c>
      <c r="AI10" s="202"/>
      <c r="AJ10" s="206">
        <f t="shared" ca="1" si="1"/>
        <v>0</v>
      </c>
      <c r="AK10" s="202"/>
      <c r="AL10" s="203"/>
      <c r="AM10" s="203"/>
      <c r="AN10" s="203"/>
      <c r="AO10" s="204"/>
      <c r="AP10" s="202"/>
      <c r="AQ10" s="203"/>
      <c r="AR10" s="203"/>
      <c r="AS10" s="203"/>
      <c r="AT10" s="204"/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0</v>
      </c>
      <c r="BK10" s="202"/>
      <c r="BL10" s="439" t="e">
        <f t="shared" ca="1" si="3"/>
        <v>#DIV/0!</v>
      </c>
      <c r="BM10" s="365"/>
      <c r="BN10" s="439" t="e">
        <f t="shared" ca="1" si="4"/>
        <v>#VALUE!</v>
      </c>
      <c r="BO10" s="159" t="e">
        <f t="shared" ca="1" si="5"/>
        <v>#DIV/0!</v>
      </c>
      <c r="BP10" s="206" t="e">
        <f t="shared" ca="1" si="8"/>
        <v>#DIV/0!</v>
      </c>
      <c r="BQ10" s="193">
        <f t="shared" ca="1" si="9"/>
        <v>0</v>
      </c>
      <c r="BR10" s="194" t="e">
        <f t="shared" ca="1" si="10"/>
        <v>#DIV/0!</v>
      </c>
      <c r="BS10" s="195" t="e">
        <f t="shared" ca="1" si="6"/>
        <v>#DIV/0!</v>
      </c>
      <c r="BT10" s="196" t="e">
        <f t="shared" ca="1" si="7"/>
        <v>#DIV/0!</v>
      </c>
      <c r="BU10" s="206" t="e">
        <f ca="1">IF(BT10="","",IF(BX10&lt;&gt;"","-",IF(BW10&lt;&gt;"",BW10,IF(COUNTIF(I10:BP10,"-1")&gt;0,"ร",VLOOKUP(BT10,หน้าหลัก!Q$5:U$13,4,TRUE)))))</f>
        <v>#DIV/0!</v>
      </c>
      <c r="BV10" s="207" t="e">
        <f ca="1">BU10&amp;ข้อมูลนักเรียน!G10</f>
        <v>#DIV/0!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/>
      <c r="J11" s="123"/>
      <c r="K11" s="123"/>
      <c r="L11" s="123"/>
      <c r="M11" s="124"/>
      <c r="N11" s="122"/>
      <c r="O11" s="123"/>
      <c r="P11" s="123"/>
      <c r="Q11" s="123"/>
      <c r="R11" s="124"/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0</v>
      </c>
      <c r="AI11" s="202"/>
      <c r="AJ11" s="206">
        <f t="shared" ca="1" si="1"/>
        <v>0</v>
      </c>
      <c r="AK11" s="202"/>
      <c r="AL11" s="203"/>
      <c r="AM11" s="203"/>
      <c r="AN11" s="203"/>
      <c r="AO11" s="204"/>
      <c r="AP11" s="202"/>
      <c r="AQ11" s="203"/>
      <c r="AR11" s="203"/>
      <c r="AS11" s="203"/>
      <c r="AT11" s="204"/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0</v>
      </c>
      <c r="BK11" s="202"/>
      <c r="BL11" s="439" t="e">
        <f t="shared" ca="1" si="3"/>
        <v>#DIV/0!</v>
      </c>
      <c r="BM11" s="365"/>
      <c r="BN11" s="439" t="e">
        <f t="shared" ca="1" si="4"/>
        <v>#VALUE!</v>
      </c>
      <c r="BO11" s="159" t="e">
        <f t="shared" ca="1" si="5"/>
        <v>#DIV/0!</v>
      </c>
      <c r="BP11" s="206" t="e">
        <f t="shared" ca="1" si="8"/>
        <v>#DIV/0!</v>
      </c>
      <c r="BQ11" s="193">
        <f t="shared" ca="1" si="9"/>
        <v>0</v>
      </c>
      <c r="BR11" s="194" t="e">
        <f t="shared" ca="1" si="10"/>
        <v>#DIV/0!</v>
      </c>
      <c r="BS11" s="195" t="e">
        <f t="shared" ca="1" si="6"/>
        <v>#DIV/0!</v>
      </c>
      <c r="BT11" s="196" t="e">
        <f t="shared" ca="1" si="7"/>
        <v>#DIV/0!</v>
      </c>
      <c r="BU11" s="206" t="e">
        <f ca="1">IF(BT11="","",IF(BX11&lt;&gt;"","-",IF(BW11&lt;&gt;"",BW11,IF(COUNTIF(I11:BP11,"-1")&gt;0,"ร",VLOOKUP(BT11,หน้าหลัก!Q$5:U$13,4,TRUE)))))</f>
        <v>#DIV/0!</v>
      </c>
      <c r="BV11" s="207" t="e">
        <f ca="1">BU11&amp;ข้อมูลนักเรียน!G11</f>
        <v>#DIV/0!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/>
      <c r="J12" s="123"/>
      <c r="K12" s="123"/>
      <c r="L12" s="123"/>
      <c r="M12" s="124"/>
      <c r="N12" s="122"/>
      <c r="O12" s="123"/>
      <c r="P12" s="123"/>
      <c r="Q12" s="123"/>
      <c r="R12" s="124"/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0</v>
      </c>
      <c r="AI12" s="202"/>
      <c r="AJ12" s="206">
        <f t="shared" ca="1" si="1"/>
        <v>0</v>
      </c>
      <c r="AK12" s="202"/>
      <c r="AL12" s="203"/>
      <c r="AM12" s="203"/>
      <c r="AN12" s="203"/>
      <c r="AO12" s="204"/>
      <c r="AP12" s="202"/>
      <c r="AQ12" s="203"/>
      <c r="AR12" s="203"/>
      <c r="AS12" s="203"/>
      <c r="AT12" s="204"/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0</v>
      </c>
      <c r="BK12" s="202"/>
      <c r="BL12" s="439" t="e">
        <f t="shared" ca="1" si="3"/>
        <v>#DIV/0!</v>
      </c>
      <c r="BM12" s="365"/>
      <c r="BN12" s="439" t="e">
        <f t="shared" ca="1" si="4"/>
        <v>#VALUE!</v>
      </c>
      <c r="BO12" s="159" t="e">
        <f t="shared" ca="1" si="5"/>
        <v>#DIV/0!</v>
      </c>
      <c r="BP12" s="206" t="e">
        <f t="shared" ca="1" si="8"/>
        <v>#DIV/0!</v>
      </c>
      <c r="BQ12" s="193">
        <f t="shared" ca="1" si="9"/>
        <v>0</v>
      </c>
      <c r="BR12" s="194" t="e">
        <f t="shared" ca="1" si="10"/>
        <v>#DIV/0!</v>
      </c>
      <c r="BS12" s="195" t="e">
        <f t="shared" ca="1" si="6"/>
        <v>#DIV/0!</v>
      </c>
      <c r="BT12" s="196" t="e">
        <f t="shared" ca="1" si="7"/>
        <v>#DIV/0!</v>
      </c>
      <c r="BU12" s="206" t="e">
        <f ca="1">IF(BT12="","",IF(BX12&lt;&gt;"","-",IF(BW12&lt;&gt;"",BW12,IF(COUNTIF(I12:BP12,"-1")&gt;0,"ร",VLOOKUP(BT12,หน้าหลัก!Q$5:U$13,4,TRUE)))))</f>
        <v>#DIV/0!</v>
      </c>
      <c r="BV12" s="207" t="e">
        <f ca="1">BU12&amp;ข้อมูลนักเรียน!G12</f>
        <v>#DIV/0!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/>
      <c r="J13" s="123"/>
      <c r="K13" s="123"/>
      <c r="L13" s="123"/>
      <c r="M13" s="124"/>
      <c r="N13" s="122"/>
      <c r="O13" s="123"/>
      <c r="P13" s="123"/>
      <c r="Q13" s="123"/>
      <c r="R13" s="124"/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0</v>
      </c>
      <c r="AI13" s="202"/>
      <c r="AJ13" s="206">
        <f t="shared" ca="1" si="1"/>
        <v>0</v>
      </c>
      <c r="AK13" s="202"/>
      <c r="AL13" s="203"/>
      <c r="AM13" s="203"/>
      <c r="AN13" s="203"/>
      <c r="AO13" s="204"/>
      <c r="AP13" s="202"/>
      <c r="AQ13" s="203"/>
      <c r="AR13" s="203"/>
      <c r="AS13" s="203"/>
      <c r="AT13" s="204"/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0</v>
      </c>
      <c r="BK13" s="202"/>
      <c r="BL13" s="439" t="e">
        <f t="shared" ca="1" si="3"/>
        <v>#DIV/0!</v>
      </c>
      <c r="BM13" s="365"/>
      <c r="BN13" s="439" t="e">
        <f t="shared" ca="1" si="4"/>
        <v>#VALUE!</v>
      </c>
      <c r="BO13" s="159" t="e">
        <f t="shared" ca="1" si="5"/>
        <v>#DIV/0!</v>
      </c>
      <c r="BP13" s="206" t="e">
        <f t="shared" ca="1" si="8"/>
        <v>#DIV/0!</v>
      </c>
      <c r="BQ13" s="193">
        <f t="shared" ca="1" si="9"/>
        <v>0</v>
      </c>
      <c r="BR13" s="194" t="e">
        <f t="shared" ca="1" si="10"/>
        <v>#DIV/0!</v>
      </c>
      <c r="BS13" s="195" t="e">
        <f t="shared" ca="1" si="6"/>
        <v>#DIV/0!</v>
      </c>
      <c r="BT13" s="196" t="e">
        <f t="shared" ca="1" si="7"/>
        <v>#DIV/0!</v>
      </c>
      <c r="BU13" s="206" t="e">
        <f ca="1">IF(BT13="","",IF(BX13&lt;&gt;"","-",IF(BW13&lt;&gt;"",BW13,IF(COUNTIF(I13:BP13,"-1")&gt;0,"ร",VLOOKUP(BT13,หน้าหลัก!Q$5:U$13,4,TRUE)))))</f>
        <v>#DIV/0!</v>
      </c>
      <c r="BV13" s="207" t="e">
        <f ca="1">BU13&amp;ข้อมูลนักเรียน!G13</f>
        <v>#DIV/0!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/>
      <c r="J14" s="123"/>
      <c r="K14" s="123"/>
      <c r="L14" s="123"/>
      <c r="M14" s="124"/>
      <c r="N14" s="122"/>
      <c r="O14" s="123"/>
      <c r="P14" s="123"/>
      <c r="Q14" s="123"/>
      <c r="R14" s="124"/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0</v>
      </c>
      <c r="AI14" s="202"/>
      <c r="AJ14" s="206">
        <f t="shared" ca="1" si="1"/>
        <v>0</v>
      </c>
      <c r="AK14" s="202"/>
      <c r="AL14" s="203"/>
      <c r="AM14" s="203"/>
      <c r="AN14" s="203"/>
      <c r="AO14" s="204"/>
      <c r="AP14" s="202"/>
      <c r="AQ14" s="203"/>
      <c r="AR14" s="203"/>
      <c r="AS14" s="203"/>
      <c r="AT14" s="204"/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0</v>
      </c>
      <c r="BK14" s="202"/>
      <c r="BL14" s="439" t="e">
        <f t="shared" ca="1" si="3"/>
        <v>#DIV/0!</v>
      </c>
      <c r="BM14" s="365"/>
      <c r="BN14" s="439" t="e">
        <f t="shared" ca="1" si="4"/>
        <v>#VALUE!</v>
      </c>
      <c r="BO14" s="159" t="e">
        <f t="shared" ca="1" si="5"/>
        <v>#DIV/0!</v>
      </c>
      <c r="BP14" s="206" t="e">
        <f t="shared" ca="1" si="8"/>
        <v>#DIV/0!</v>
      </c>
      <c r="BQ14" s="193">
        <f t="shared" ca="1" si="9"/>
        <v>0</v>
      </c>
      <c r="BR14" s="194" t="e">
        <f t="shared" ca="1" si="10"/>
        <v>#DIV/0!</v>
      </c>
      <c r="BS14" s="195" t="e">
        <f t="shared" ca="1" si="6"/>
        <v>#DIV/0!</v>
      </c>
      <c r="BT14" s="196" t="e">
        <f t="shared" ca="1" si="7"/>
        <v>#DIV/0!</v>
      </c>
      <c r="BU14" s="206" t="e">
        <f ca="1">IF(BT14="","",IF(BX14&lt;&gt;"","-",IF(BW14&lt;&gt;"",BW14,IF(COUNTIF(I14:BP14,"-1")&gt;0,"ร",VLOOKUP(BT14,หน้าหลัก!Q$5:U$13,4,TRUE)))))</f>
        <v>#DIV/0!</v>
      </c>
      <c r="BV14" s="207" t="e">
        <f ca="1">BU14&amp;ข้อมูลนักเรียน!G14</f>
        <v>#DIV/0!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/>
      <c r="J15" s="123"/>
      <c r="K15" s="123"/>
      <c r="L15" s="123"/>
      <c r="M15" s="124"/>
      <c r="N15" s="122"/>
      <c r="O15" s="123"/>
      <c r="P15" s="123"/>
      <c r="Q15" s="123"/>
      <c r="R15" s="124"/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0</v>
      </c>
      <c r="AI15" s="202"/>
      <c r="AJ15" s="206">
        <f t="shared" ca="1" si="1"/>
        <v>0</v>
      </c>
      <c r="AK15" s="202"/>
      <c r="AL15" s="203"/>
      <c r="AM15" s="203"/>
      <c r="AN15" s="203"/>
      <c r="AO15" s="204"/>
      <c r="AP15" s="202"/>
      <c r="AQ15" s="203"/>
      <c r="AR15" s="203"/>
      <c r="AS15" s="203"/>
      <c r="AT15" s="204"/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0</v>
      </c>
      <c r="BK15" s="202"/>
      <c r="BL15" s="439" t="e">
        <f t="shared" ca="1" si="3"/>
        <v>#DIV/0!</v>
      </c>
      <c r="BM15" s="365"/>
      <c r="BN15" s="439" t="e">
        <f t="shared" ca="1" si="4"/>
        <v>#VALUE!</v>
      </c>
      <c r="BO15" s="159" t="e">
        <f t="shared" ca="1" si="5"/>
        <v>#DIV/0!</v>
      </c>
      <c r="BP15" s="206" t="e">
        <f t="shared" ca="1" si="8"/>
        <v>#DIV/0!</v>
      </c>
      <c r="BQ15" s="193">
        <f t="shared" ca="1" si="9"/>
        <v>0</v>
      </c>
      <c r="BR15" s="194" t="e">
        <f t="shared" ca="1" si="10"/>
        <v>#DIV/0!</v>
      </c>
      <c r="BS15" s="195" t="e">
        <f t="shared" ca="1" si="6"/>
        <v>#DIV/0!</v>
      </c>
      <c r="BT15" s="196" t="e">
        <f t="shared" ca="1" si="7"/>
        <v>#DIV/0!</v>
      </c>
      <c r="BU15" s="206" t="e">
        <f ca="1">IF(BT15="","",IF(BX15&lt;&gt;"","-",IF(BW15&lt;&gt;"",BW15,IF(COUNTIF(I15:BP15,"-1")&gt;0,"ร",VLOOKUP(BT15,หน้าหลัก!Q$5:U$13,4,TRUE)))))</f>
        <v>#DIV/0!</v>
      </c>
      <c r="BV15" s="207" t="e">
        <f ca="1">BU15&amp;ข้อมูลนักเรียน!G15</f>
        <v>#DIV/0!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/>
      <c r="J16" s="123"/>
      <c r="K16" s="123"/>
      <c r="L16" s="123"/>
      <c r="M16" s="124"/>
      <c r="N16" s="122"/>
      <c r="O16" s="123"/>
      <c r="P16" s="123"/>
      <c r="Q16" s="123"/>
      <c r="R16" s="124"/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0</v>
      </c>
      <c r="AI16" s="202"/>
      <c r="AJ16" s="206">
        <f t="shared" ca="1" si="1"/>
        <v>0</v>
      </c>
      <c r="AK16" s="202"/>
      <c r="AL16" s="203"/>
      <c r="AM16" s="203"/>
      <c r="AN16" s="203"/>
      <c r="AO16" s="204"/>
      <c r="AP16" s="202"/>
      <c r="AQ16" s="203"/>
      <c r="AR16" s="203"/>
      <c r="AS16" s="203"/>
      <c r="AT16" s="204"/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0</v>
      </c>
      <c r="BK16" s="202"/>
      <c r="BL16" s="439" t="e">
        <f t="shared" ca="1" si="3"/>
        <v>#DIV/0!</v>
      </c>
      <c r="BM16" s="365"/>
      <c r="BN16" s="439" t="e">
        <f t="shared" ca="1" si="4"/>
        <v>#VALUE!</v>
      </c>
      <c r="BO16" s="159" t="e">
        <f t="shared" ca="1" si="5"/>
        <v>#DIV/0!</v>
      </c>
      <c r="BP16" s="206" t="e">
        <f t="shared" ca="1" si="8"/>
        <v>#DIV/0!</v>
      </c>
      <c r="BQ16" s="193">
        <f t="shared" ca="1" si="9"/>
        <v>0</v>
      </c>
      <c r="BR16" s="194" t="e">
        <f t="shared" ca="1" si="10"/>
        <v>#DIV/0!</v>
      </c>
      <c r="BS16" s="195" t="e">
        <f t="shared" ca="1" si="6"/>
        <v>#DIV/0!</v>
      </c>
      <c r="BT16" s="196" t="e">
        <f t="shared" ca="1" si="7"/>
        <v>#DIV/0!</v>
      </c>
      <c r="BU16" s="206" t="e">
        <f ca="1">IF(BT16="","",IF(BX16&lt;&gt;"","-",IF(BW16&lt;&gt;"",BW16,IF(COUNTIF(I16:BP16,"-1")&gt;0,"ร",VLOOKUP(BT16,หน้าหลัก!Q$5:U$13,4,TRUE)))))</f>
        <v>#DIV/0!</v>
      </c>
      <c r="BV16" s="207" t="e">
        <f ca="1">BU16&amp;ข้อมูลนักเรียน!G16</f>
        <v>#DIV/0!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/>
      <c r="J17" s="123"/>
      <c r="K17" s="123"/>
      <c r="L17" s="123"/>
      <c r="M17" s="124"/>
      <c r="N17" s="122"/>
      <c r="O17" s="123"/>
      <c r="P17" s="123"/>
      <c r="Q17" s="123"/>
      <c r="R17" s="124"/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0</v>
      </c>
      <c r="AI17" s="202"/>
      <c r="AJ17" s="206">
        <f t="shared" ca="1" si="1"/>
        <v>0</v>
      </c>
      <c r="AK17" s="202"/>
      <c r="AL17" s="203"/>
      <c r="AM17" s="203"/>
      <c r="AN17" s="203"/>
      <c r="AO17" s="204"/>
      <c r="AP17" s="202"/>
      <c r="AQ17" s="203"/>
      <c r="AR17" s="203"/>
      <c r="AS17" s="203"/>
      <c r="AT17" s="204"/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0</v>
      </c>
      <c r="BK17" s="202"/>
      <c r="BL17" s="439" t="e">
        <f t="shared" ca="1" si="3"/>
        <v>#DIV/0!</v>
      </c>
      <c r="BM17" s="365"/>
      <c r="BN17" s="439" t="e">
        <f t="shared" ca="1" si="4"/>
        <v>#VALUE!</v>
      </c>
      <c r="BO17" s="159" t="e">
        <f t="shared" ca="1" si="5"/>
        <v>#DIV/0!</v>
      </c>
      <c r="BP17" s="206" t="e">
        <f t="shared" ca="1" si="8"/>
        <v>#DIV/0!</v>
      </c>
      <c r="BQ17" s="193">
        <f t="shared" ca="1" si="9"/>
        <v>0</v>
      </c>
      <c r="BR17" s="194" t="e">
        <f t="shared" ca="1" si="10"/>
        <v>#DIV/0!</v>
      </c>
      <c r="BS17" s="195" t="e">
        <f t="shared" ca="1" si="6"/>
        <v>#DIV/0!</v>
      </c>
      <c r="BT17" s="196" t="e">
        <f t="shared" ca="1" si="7"/>
        <v>#DIV/0!</v>
      </c>
      <c r="BU17" s="206" t="e">
        <f ca="1">IF(BT17="","",IF(BX17&lt;&gt;"","-",IF(BW17&lt;&gt;"",BW17,IF(COUNTIF(I17:BP17,"-1")&gt;0,"ร",VLOOKUP(BT17,หน้าหลัก!Q$5:U$13,4,TRUE)))))</f>
        <v>#DIV/0!</v>
      </c>
      <c r="BV17" s="207" t="e">
        <f ca="1">BU17&amp;ข้อมูลนักเรียน!G17</f>
        <v>#DIV/0!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/>
      <c r="J18" s="123"/>
      <c r="K18" s="123"/>
      <c r="L18" s="123"/>
      <c r="M18" s="124"/>
      <c r="N18" s="122"/>
      <c r="O18" s="123"/>
      <c r="P18" s="123"/>
      <c r="Q18" s="123"/>
      <c r="R18" s="124"/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0</v>
      </c>
      <c r="AI18" s="202"/>
      <c r="AJ18" s="206">
        <f t="shared" ca="1" si="1"/>
        <v>0</v>
      </c>
      <c r="AK18" s="202"/>
      <c r="AL18" s="203"/>
      <c r="AM18" s="203"/>
      <c r="AN18" s="203"/>
      <c r="AO18" s="204"/>
      <c r="AP18" s="202"/>
      <c r="AQ18" s="203"/>
      <c r="AR18" s="203"/>
      <c r="AS18" s="203"/>
      <c r="AT18" s="204"/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0</v>
      </c>
      <c r="BK18" s="202"/>
      <c r="BL18" s="439" t="e">
        <f t="shared" ca="1" si="3"/>
        <v>#DIV/0!</v>
      </c>
      <c r="BM18" s="365"/>
      <c r="BN18" s="439" t="e">
        <f t="shared" ca="1" si="4"/>
        <v>#VALUE!</v>
      </c>
      <c r="BO18" s="159" t="e">
        <f t="shared" ca="1" si="5"/>
        <v>#DIV/0!</v>
      </c>
      <c r="BP18" s="206" t="e">
        <f t="shared" ca="1" si="8"/>
        <v>#DIV/0!</v>
      </c>
      <c r="BQ18" s="193">
        <f t="shared" ca="1" si="9"/>
        <v>0</v>
      </c>
      <c r="BR18" s="194" t="e">
        <f t="shared" ca="1" si="10"/>
        <v>#DIV/0!</v>
      </c>
      <c r="BS18" s="195" t="e">
        <f t="shared" ca="1" si="6"/>
        <v>#DIV/0!</v>
      </c>
      <c r="BT18" s="196" t="e">
        <f t="shared" ca="1" si="7"/>
        <v>#DIV/0!</v>
      </c>
      <c r="BU18" s="206" t="e">
        <f ca="1">IF(BT18="","",IF(BX18&lt;&gt;"","-",IF(BW18&lt;&gt;"",BW18,IF(COUNTIF(I18:BP18,"-1")&gt;0,"ร",VLOOKUP(BT18,หน้าหลัก!Q$5:U$13,4,TRUE)))))</f>
        <v>#DIV/0!</v>
      </c>
      <c r="BV18" s="207" t="e">
        <f ca="1">BU18&amp;ข้อมูลนักเรียน!G18</f>
        <v>#DIV/0!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282" priority="61" operator="notEqual">
      <formula>""""""</formula>
    </cfRule>
  </conditionalFormatting>
  <conditionalFormatting sqref="I8:I52">
    <cfRule type="cellIs" dxfId="281" priority="60" operator="lessThan">
      <formula>$I$7/2</formula>
    </cfRule>
  </conditionalFormatting>
  <conditionalFormatting sqref="J8:J52">
    <cfRule type="cellIs" dxfId="280" priority="59" operator="lessThan">
      <formula>$J$7/2</formula>
    </cfRule>
  </conditionalFormatting>
  <conditionalFormatting sqref="K8:K52">
    <cfRule type="cellIs" dxfId="279" priority="58" operator="lessThan">
      <formula>$K$7/2</formula>
    </cfRule>
  </conditionalFormatting>
  <conditionalFormatting sqref="L8:L52">
    <cfRule type="cellIs" dxfId="278" priority="57" operator="lessThan">
      <formula>$L$7/2</formula>
    </cfRule>
  </conditionalFormatting>
  <conditionalFormatting sqref="M8:M52">
    <cfRule type="cellIs" dxfId="277" priority="56" operator="lessThan">
      <formula>$M$7/2</formula>
    </cfRule>
  </conditionalFormatting>
  <conditionalFormatting sqref="N8:N52">
    <cfRule type="cellIs" dxfId="276" priority="55" operator="lessThan">
      <formula>$N$7/2</formula>
    </cfRule>
  </conditionalFormatting>
  <conditionalFormatting sqref="O8:O52">
    <cfRule type="cellIs" dxfId="275" priority="54" operator="lessThan">
      <formula>$O$7/2</formula>
    </cfRule>
  </conditionalFormatting>
  <conditionalFormatting sqref="P8:P52">
    <cfRule type="cellIs" dxfId="274" priority="53" operator="lessThan">
      <formula>$P$7/2</formula>
    </cfRule>
  </conditionalFormatting>
  <conditionalFormatting sqref="Q8:Q52">
    <cfRule type="cellIs" dxfId="273" priority="52" operator="lessThan">
      <formula>$Q$7/2</formula>
    </cfRule>
  </conditionalFormatting>
  <conditionalFormatting sqref="R8:R52">
    <cfRule type="cellIs" dxfId="272" priority="51" operator="lessThan">
      <formula>$R$7/2</formula>
    </cfRule>
  </conditionalFormatting>
  <conditionalFormatting sqref="S8:S52">
    <cfRule type="cellIs" dxfId="271" priority="50" operator="lessThan">
      <formula>$S$7/2</formula>
    </cfRule>
  </conditionalFormatting>
  <conditionalFormatting sqref="T8:T52">
    <cfRule type="cellIs" dxfId="270" priority="49" operator="lessThan">
      <formula>$T$7/2</formula>
    </cfRule>
  </conditionalFormatting>
  <conditionalFormatting sqref="U8:U52">
    <cfRule type="cellIs" dxfId="269" priority="48" operator="lessThan">
      <formula>$U$7/2</formula>
    </cfRule>
  </conditionalFormatting>
  <conditionalFormatting sqref="V8:V52">
    <cfRule type="cellIs" dxfId="268" priority="47" operator="lessThan">
      <formula>$V$7/2</formula>
    </cfRule>
  </conditionalFormatting>
  <conditionalFormatting sqref="W8:W52">
    <cfRule type="cellIs" dxfId="267" priority="46" operator="lessThan">
      <formula>$W$7/2</formula>
    </cfRule>
  </conditionalFormatting>
  <conditionalFormatting sqref="X8:X52">
    <cfRule type="cellIs" dxfId="266" priority="45" operator="lessThan">
      <formula>$X$7/2</formula>
    </cfRule>
  </conditionalFormatting>
  <conditionalFormatting sqref="Y8:Y52">
    <cfRule type="cellIs" dxfId="265" priority="44" operator="lessThan">
      <formula>$Y$7/2</formula>
    </cfRule>
  </conditionalFormatting>
  <conditionalFormatting sqref="Z8:Z52">
    <cfRule type="cellIs" dxfId="264" priority="43" operator="lessThan">
      <formula>$Z$7/2</formula>
    </cfRule>
  </conditionalFormatting>
  <conditionalFormatting sqref="AA8:AA52">
    <cfRule type="cellIs" dxfId="263" priority="42" operator="lessThan">
      <formula>$AA$7/2</formula>
    </cfRule>
  </conditionalFormatting>
  <conditionalFormatting sqref="AB8:AB52">
    <cfRule type="cellIs" dxfId="262" priority="41" operator="lessThan">
      <formula>$AB$7/2</formula>
    </cfRule>
  </conditionalFormatting>
  <conditionalFormatting sqref="AC8:AC52">
    <cfRule type="cellIs" dxfId="261" priority="40" operator="lessThan">
      <formula>$AC$7/2</formula>
    </cfRule>
  </conditionalFormatting>
  <conditionalFormatting sqref="AD8:AD52">
    <cfRule type="cellIs" dxfId="260" priority="39" operator="lessThan">
      <formula>$AD$7/2</formula>
    </cfRule>
  </conditionalFormatting>
  <conditionalFormatting sqref="AE8:AE52">
    <cfRule type="cellIs" dxfId="259" priority="38" operator="lessThan">
      <formula>$AE$7/2</formula>
    </cfRule>
  </conditionalFormatting>
  <conditionalFormatting sqref="AF8:AF52">
    <cfRule type="cellIs" dxfId="258" priority="37" operator="lessThan">
      <formula>$AF$7/2</formula>
    </cfRule>
  </conditionalFormatting>
  <conditionalFormatting sqref="AG8:AG52">
    <cfRule type="cellIs" dxfId="257" priority="36" operator="lessThan">
      <formula>$AG$7/2</formula>
    </cfRule>
  </conditionalFormatting>
  <conditionalFormatting sqref="AH8:AH52">
    <cfRule type="cellIs" dxfId="256" priority="35" operator="lessThan">
      <formula>$AH$7/2</formula>
    </cfRule>
  </conditionalFormatting>
  <conditionalFormatting sqref="AI8:AI52">
    <cfRule type="cellIs" dxfId="255" priority="34" operator="lessThan">
      <formula>$AI$7/2</formula>
    </cfRule>
  </conditionalFormatting>
  <conditionalFormatting sqref="AJ8:AJ52">
    <cfRule type="cellIs" dxfId="254" priority="33" operator="lessThan">
      <formula>$AJ$7/2</formula>
    </cfRule>
  </conditionalFormatting>
  <conditionalFormatting sqref="AK8:AK52">
    <cfRule type="cellIs" dxfId="253" priority="32" operator="lessThan">
      <formula>$AK$7/2</formula>
    </cfRule>
  </conditionalFormatting>
  <conditionalFormatting sqref="AL8:AL52">
    <cfRule type="cellIs" dxfId="252" priority="31" operator="lessThan">
      <formula>$AL$7/2</formula>
    </cfRule>
  </conditionalFormatting>
  <conditionalFormatting sqref="AM8:AM52">
    <cfRule type="cellIs" dxfId="251" priority="30" operator="lessThan">
      <formula>$AM$7/2</formula>
    </cfRule>
  </conditionalFormatting>
  <conditionalFormatting sqref="AN8:AN52">
    <cfRule type="cellIs" dxfId="250" priority="29" operator="lessThan">
      <formula>$AN$7/2</formula>
    </cfRule>
  </conditionalFormatting>
  <conditionalFormatting sqref="AO8:AO52">
    <cfRule type="cellIs" dxfId="249" priority="28" operator="lessThan">
      <formula>$AO$7/2</formula>
    </cfRule>
  </conditionalFormatting>
  <conditionalFormatting sqref="AP8:AP52">
    <cfRule type="cellIs" dxfId="248" priority="27" operator="lessThan">
      <formula>$AP$7/2</formula>
    </cfRule>
  </conditionalFormatting>
  <conditionalFormatting sqref="AQ8:AQ52">
    <cfRule type="cellIs" dxfId="247" priority="26" operator="lessThan">
      <formula>$AQ$7/2</formula>
    </cfRule>
  </conditionalFormatting>
  <conditionalFormatting sqref="AR8:AR52">
    <cfRule type="cellIs" dxfId="246" priority="25" operator="lessThan">
      <formula>$AR$7/2</formula>
    </cfRule>
  </conditionalFormatting>
  <conditionalFormatting sqref="AS8:AS52">
    <cfRule type="cellIs" dxfId="245" priority="24" operator="lessThan">
      <formula>$AS$7/2</formula>
    </cfRule>
  </conditionalFormatting>
  <conditionalFormatting sqref="AT8:AT52">
    <cfRule type="cellIs" dxfId="244" priority="23" operator="lessThan">
      <formula>$AT$7/2</formula>
    </cfRule>
  </conditionalFormatting>
  <conditionalFormatting sqref="AU8:AU52">
    <cfRule type="cellIs" dxfId="243" priority="22" operator="lessThan">
      <formula>$AU$7/2</formula>
    </cfRule>
  </conditionalFormatting>
  <conditionalFormatting sqref="AV8:AV52">
    <cfRule type="cellIs" dxfId="242" priority="21" operator="lessThan">
      <formula>$AV$7/2</formula>
    </cfRule>
  </conditionalFormatting>
  <conditionalFormatting sqref="AW8:AW52">
    <cfRule type="cellIs" dxfId="241" priority="20" operator="lessThan">
      <formula>$AW$7/2</formula>
    </cfRule>
  </conditionalFormatting>
  <conditionalFormatting sqref="AX8:AX52">
    <cfRule type="cellIs" dxfId="240" priority="19" operator="lessThan">
      <formula>$AX$7/2</formula>
    </cfRule>
  </conditionalFormatting>
  <conditionalFormatting sqref="AY8:AY52">
    <cfRule type="cellIs" dxfId="239" priority="18" operator="lessThan">
      <formula>$AY$7/2</formula>
    </cfRule>
  </conditionalFormatting>
  <conditionalFormatting sqref="AZ8:AZ52">
    <cfRule type="cellIs" dxfId="238" priority="17" operator="lessThan">
      <formula>$AZ$7/2</formula>
    </cfRule>
  </conditionalFormatting>
  <conditionalFormatting sqref="BA8:BA52">
    <cfRule type="cellIs" dxfId="237" priority="16" operator="lessThan">
      <formula>$BA$7/2</formula>
    </cfRule>
  </conditionalFormatting>
  <conditionalFormatting sqref="BB8:BB52">
    <cfRule type="cellIs" dxfId="236" priority="15" operator="lessThan">
      <formula>$BB$7/2</formula>
    </cfRule>
  </conditionalFormatting>
  <conditionalFormatting sqref="BC8:BC52">
    <cfRule type="cellIs" dxfId="235" priority="14" operator="lessThan">
      <formula>$BC$7/2</formula>
    </cfRule>
  </conditionalFormatting>
  <conditionalFormatting sqref="BD8:BD52">
    <cfRule type="cellIs" dxfId="234" priority="13" operator="lessThan">
      <formula>$BD$7/2</formula>
    </cfRule>
  </conditionalFormatting>
  <conditionalFormatting sqref="BE8:BE52">
    <cfRule type="cellIs" dxfId="233" priority="12" operator="lessThan">
      <formula>$BE$7/2</formula>
    </cfRule>
  </conditionalFormatting>
  <conditionalFormatting sqref="BF8:BF52">
    <cfRule type="cellIs" dxfId="232" priority="11" operator="lessThan">
      <formula>$BF$7/2</formula>
    </cfRule>
  </conditionalFormatting>
  <conditionalFormatting sqref="BG8:BG52">
    <cfRule type="cellIs" dxfId="231" priority="10" operator="lessThan">
      <formula>$BG$7/2</formula>
    </cfRule>
  </conditionalFormatting>
  <conditionalFormatting sqref="BH8:BH52">
    <cfRule type="cellIs" dxfId="230" priority="9" operator="lessThan">
      <formula>$BH$7/2</formula>
    </cfRule>
  </conditionalFormatting>
  <conditionalFormatting sqref="BI8:BI52">
    <cfRule type="cellIs" dxfId="229" priority="8" operator="lessThan">
      <formula>$BI$7/2</formula>
    </cfRule>
  </conditionalFormatting>
  <conditionalFormatting sqref="BJ8:BJ52">
    <cfRule type="cellIs" dxfId="228" priority="7" operator="lessThan">
      <formula>$BJ$7/2</formula>
    </cfRule>
  </conditionalFormatting>
  <conditionalFormatting sqref="BK8:BK52">
    <cfRule type="cellIs" dxfId="227" priority="6" operator="lessThan">
      <formula>$BK$7/2</formula>
    </cfRule>
  </conditionalFormatting>
  <conditionalFormatting sqref="BL8:BL52">
    <cfRule type="cellIs" dxfId="226" priority="5" operator="lessThan">
      <formula>$BL$7/2</formula>
    </cfRule>
  </conditionalFormatting>
  <conditionalFormatting sqref="BM8:BM52">
    <cfRule type="cellIs" dxfId="225" priority="4" operator="lessThan">
      <formula>$BM$7/2</formula>
    </cfRule>
  </conditionalFormatting>
  <conditionalFormatting sqref="BN8:BN52">
    <cfRule type="cellIs" dxfId="224" priority="3" operator="lessThan">
      <formula>$BN$7/2</formula>
    </cfRule>
  </conditionalFormatting>
  <conditionalFormatting sqref="BO8:BO52">
    <cfRule type="cellIs" dxfId="223" priority="2" operator="lessThan">
      <formula>$BO$7/2</formula>
    </cfRule>
  </conditionalFormatting>
  <conditionalFormatting sqref="BP8:BP52">
    <cfRule type="cellIs" dxfId="222" priority="1" operator="lessThan">
      <formula>$BP$7/2</formula>
    </cfRule>
  </conditionalFormatting>
  <dataValidations count="65">
    <dataValidation allowBlank="1" showInputMessage="1" showErrorMessage="1" promptTitle="เช็คเวลาเรียน" sqref="BX8:BX52 BL7:BP7 BJ7 AH7:AJ7"/>
    <dataValidation allowBlank="1" showInputMessage="1" showErrorMessage="1" promptTitle="เดือน" sqref="BX3"/>
    <dataValidation type="list" allowBlank="1" showInputMessage="1" sqref="BW8:BW52">
      <formula1>regrade</formula1>
    </dataValidation>
    <dataValidation type="list" allowBlank="1" showInputMessage="1" showErrorMessage="1" promptTitle="เช็คเวลาเรียน" sqref="I53:BX1048576">
      <formula1>เช็ค</formula1>
    </dataValidation>
    <dataValidation type="whole" allowBlank="1" showInputMessage="1" showErrorMessage="1" sqref="I7:AG7">
      <formula1>1</formula1>
      <formula2>50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CE63"/>
  <sheetViews>
    <sheetView workbookViewId="0">
      <pane xSplit="6" ySplit="7" topLeftCell="AQ8" activePane="bottomRight" state="frozen"/>
      <selection activeCell="BO7" sqref="BO7"/>
      <selection pane="topRight" activeCell="BO7" sqref="BO7"/>
      <selection pane="bottomLeft" activeCell="BO7" sqref="BO7"/>
      <selection pane="bottomRight" activeCell="BO7" sqref="BO7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IF(INDIRECT("หน้าหลัก!D33")="","",INDIRECT("หน้าหลัก!D33"))</f>
        <v/>
      </c>
      <c r="E3" s="750" t="str">
        <f ca="1">IF(INDIRECT("หน้าหลัก!H33")="","",INDIRECT("หน้าหลัก!H33")&amp;" ชั่วโมง/ปี")</f>
        <v/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IF(INDIRECT("หน้าหลัก!E33")="","",INDIRECT("หน้าหลัก!E33"))</f>
        <v/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/>
      <c r="AL5" s="742"/>
      <c r="AM5" s="742"/>
      <c r="AN5" s="742"/>
      <c r="AO5" s="742"/>
      <c r="AP5" s="742"/>
      <c r="AQ5" s="742"/>
      <c r="AR5" s="742"/>
      <c r="AS5" s="742"/>
      <c r="AT5" s="742"/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100-INDIRECT("หน้าหลัก!L33") &amp; "%"</f>
        <v>100%</v>
      </c>
      <c r="BL6" s="391" t="s">
        <v>317</v>
      </c>
      <c r="BM6" s="430" t="str">
        <f ca="1">INDIRECT("หน้าหลัก!L33") &amp; "%"</f>
        <v>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0</v>
      </c>
      <c r="AI7" s="435"/>
      <c r="AJ7" s="432">
        <f>AH7+AI7</f>
        <v>0</v>
      </c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0</v>
      </c>
      <c r="BK7" s="436"/>
      <c r="BL7" s="434">
        <f ca="1">BO7*BK6</f>
        <v>0</v>
      </c>
      <c r="BM7" s="437"/>
      <c r="BN7" s="434" t="e">
        <f ca="1">BO7*BM6</f>
        <v>#VALUE!</v>
      </c>
      <c r="BO7" s="436"/>
      <c r="BP7" s="433">
        <f>SUM(BJ7,BO7)</f>
        <v>0</v>
      </c>
      <c r="BQ7" s="421">
        <f>AJ7</f>
        <v>0</v>
      </c>
      <c r="BR7" s="421">
        <f>BP7</f>
        <v>0</v>
      </c>
      <c r="BS7" s="421">
        <f>BQ7+BR7</f>
        <v>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/>
      <c r="J8" s="155"/>
      <c r="K8" s="155"/>
      <c r="L8" s="155"/>
      <c r="M8" s="156"/>
      <c r="N8" s="188"/>
      <c r="O8" s="155"/>
      <c r="P8" s="155"/>
      <c r="Q8" s="155"/>
      <c r="R8" s="156"/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0</v>
      </c>
      <c r="AI8" s="189"/>
      <c r="AJ8" s="158">
        <f t="shared" ref="AJ8:AJ52" ca="1" si="1">IF(C8="","",SUMIF(AH8:AI8,"&lt;&gt;-1"))</f>
        <v>0</v>
      </c>
      <c r="AK8" s="189"/>
      <c r="AL8" s="190"/>
      <c r="AM8" s="190"/>
      <c r="AN8" s="190"/>
      <c r="AO8" s="191"/>
      <c r="AP8" s="189"/>
      <c r="AQ8" s="190"/>
      <c r="AR8" s="190"/>
      <c r="AS8" s="190"/>
      <c r="AT8" s="191"/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0</v>
      </c>
      <c r="BK8" s="189"/>
      <c r="BL8" s="438" t="e">
        <f t="shared" ref="BL8:BL52" ca="1" si="3">IF(C8="","",ROUND(BK8*BL$7/BK$7,0))</f>
        <v>#DIV/0!</v>
      </c>
      <c r="BM8" s="364"/>
      <c r="BN8" s="438" t="e">
        <f t="shared" ref="BN8:BN52" ca="1" si="4">IF(C8="","",ROUND(BM8*BN$7/BM$7,0))</f>
        <v>#VALUE!</v>
      </c>
      <c r="BO8" s="159" t="e">
        <f t="shared" ref="BO8:BO52" ca="1" si="5">IF(C8="","",BL8+BN8)</f>
        <v>#DIV/0!</v>
      </c>
      <c r="BP8" s="158" t="e">
        <f ca="1">IF(C8="","",SUM(BJ8,BO8))</f>
        <v>#DIV/0!</v>
      </c>
      <c r="BQ8" s="193">
        <f ca="1">AJ8</f>
        <v>0</v>
      </c>
      <c r="BR8" s="194" t="e">
        <f ca="1">BP8</f>
        <v>#DIV/0!</v>
      </c>
      <c r="BS8" s="195" t="e">
        <f t="shared" ref="BS8:BS52" ca="1" si="6">IF(C8="","",BQ8+BR8)</f>
        <v>#DIV/0!</v>
      </c>
      <c r="BT8" s="196" t="e">
        <f t="shared" ref="BT8:BT52" ca="1" si="7">IF(C8="","",ROUND(BS8/BS$7*BT$7,0))</f>
        <v>#DIV/0!</v>
      </c>
      <c r="BU8" s="158" t="e">
        <f ca="1">IF(BT8="","",IF(BX8&lt;&gt;"","-",IF(BW8&lt;&gt;"",BW8,IF(COUNTIF(I8:BP8,"-1")&gt;0,"ร",VLOOKUP(BT8,หน้าหลัก!Q$5:U$13,4,TRUE)))))</f>
        <v>#DIV/0!</v>
      </c>
      <c r="BV8" s="197" t="e">
        <f ca="1">BU8&amp;ข้อมูลนักเรียน!G8</f>
        <v>#DIV/0!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/>
      <c r="J9" s="123"/>
      <c r="K9" s="123"/>
      <c r="L9" s="123"/>
      <c r="M9" s="124"/>
      <c r="N9" s="122"/>
      <c r="O9" s="123"/>
      <c r="P9" s="123"/>
      <c r="Q9" s="123"/>
      <c r="R9" s="124"/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0</v>
      </c>
      <c r="AI9" s="202"/>
      <c r="AJ9" s="206">
        <f t="shared" ca="1" si="1"/>
        <v>0</v>
      </c>
      <c r="AK9" s="202"/>
      <c r="AL9" s="203"/>
      <c r="AM9" s="203"/>
      <c r="AN9" s="203"/>
      <c r="AO9" s="204"/>
      <c r="AP9" s="202"/>
      <c r="AQ9" s="203"/>
      <c r="AR9" s="203"/>
      <c r="AS9" s="203"/>
      <c r="AT9" s="204"/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0</v>
      </c>
      <c r="BK9" s="202"/>
      <c r="BL9" s="439" t="e">
        <f t="shared" ca="1" si="3"/>
        <v>#DIV/0!</v>
      </c>
      <c r="BM9" s="365"/>
      <c r="BN9" s="439" t="e">
        <f t="shared" ca="1" si="4"/>
        <v>#VALUE!</v>
      </c>
      <c r="BO9" s="159" t="e">
        <f t="shared" ca="1" si="5"/>
        <v>#DIV/0!</v>
      </c>
      <c r="BP9" s="206" t="e">
        <f t="shared" ref="BP9:BP52" ca="1" si="8">IF(C9="","",SUM(BJ9,BO9))</f>
        <v>#DIV/0!</v>
      </c>
      <c r="BQ9" s="193">
        <f t="shared" ref="BQ9:BQ52" ca="1" si="9">AJ9</f>
        <v>0</v>
      </c>
      <c r="BR9" s="194" t="e">
        <f t="shared" ref="BR9:BR52" ca="1" si="10">BP9</f>
        <v>#DIV/0!</v>
      </c>
      <c r="BS9" s="195" t="e">
        <f t="shared" ca="1" si="6"/>
        <v>#DIV/0!</v>
      </c>
      <c r="BT9" s="196" t="e">
        <f t="shared" ca="1" si="7"/>
        <v>#DIV/0!</v>
      </c>
      <c r="BU9" s="206" t="e">
        <f ca="1">IF(BT9="","",IF(BX9&lt;&gt;"","-",IF(BW9&lt;&gt;"",BW9,IF(COUNTIF(I9:BP9,"-1")&gt;0,"ร",VLOOKUP(BT9,หน้าหลัก!Q$5:U$13,4,TRUE)))))</f>
        <v>#DIV/0!</v>
      </c>
      <c r="BV9" s="207" t="e">
        <f ca="1">BU9&amp;ข้อมูลนักเรียน!G9</f>
        <v>#DIV/0!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/>
      <c r="J10" s="123"/>
      <c r="K10" s="123"/>
      <c r="L10" s="123"/>
      <c r="M10" s="124"/>
      <c r="N10" s="122"/>
      <c r="O10" s="123"/>
      <c r="P10" s="123"/>
      <c r="Q10" s="123"/>
      <c r="R10" s="124"/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0</v>
      </c>
      <c r="AI10" s="202"/>
      <c r="AJ10" s="206">
        <f t="shared" ca="1" si="1"/>
        <v>0</v>
      </c>
      <c r="AK10" s="202"/>
      <c r="AL10" s="203"/>
      <c r="AM10" s="203"/>
      <c r="AN10" s="203"/>
      <c r="AO10" s="204"/>
      <c r="AP10" s="202"/>
      <c r="AQ10" s="203"/>
      <c r="AR10" s="203"/>
      <c r="AS10" s="203"/>
      <c r="AT10" s="204"/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0</v>
      </c>
      <c r="BK10" s="202"/>
      <c r="BL10" s="439" t="e">
        <f t="shared" ca="1" si="3"/>
        <v>#DIV/0!</v>
      </c>
      <c r="BM10" s="365"/>
      <c r="BN10" s="439" t="e">
        <f t="shared" ca="1" si="4"/>
        <v>#VALUE!</v>
      </c>
      <c r="BO10" s="159" t="e">
        <f t="shared" ca="1" si="5"/>
        <v>#DIV/0!</v>
      </c>
      <c r="BP10" s="206" t="e">
        <f t="shared" ca="1" si="8"/>
        <v>#DIV/0!</v>
      </c>
      <c r="BQ10" s="193">
        <f t="shared" ca="1" si="9"/>
        <v>0</v>
      </c>
      <c r="BR10" s="194" t="e">
        <f t="shared" ca="1" si="10"/>
        <v>#DIV/0!</v>
      </c>
      <c r="BS10" s="195" t="e">
        <f t="shared" ca="1" si="6"/>
        <v>#DIV/0!</v>
      </c>
      <c r="BT10" s="196" t="e">
        <f t="shared" ca="1" si="7"/>
        <v>#DIV/0!</v>
      </c>
      <c r="BU10" s="206" t="e">
        <f ca="1">IF(BT10="","",IF(BX10&lt;&gt;"","-",IF(BW10&lt;&gt;"",BW10,IF(COUNTIF(I10:BP10,"-1")&gt;0,"ร",VLOOKUP(BT10,หน้าหลัก!Q$5:U$13,4,TRUE)))))</f>
        <v>#DIV/0!</v>
      </c>
      <c r="BV10" s="207" t="e">
        <f ca="1">BU10&amp;ข้อมูลนักเรียน!G10</f>
        <v>#DIV/0!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/>
      <c r="J11" s="123"/>
      <c r="K11" s="123"/>
      <c r="L11" s="123"/>
      <c r="M11" s="124"/>
      <c r="N11" s="122"/>
      <c r="O11" s="123"/>
      <c r="P11" s="123"/>
      <c r="Q11" s="123"/>
      <c r="R11" s="124"/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0</v>
      </c>
      <c r="AI11" s="202"/>
      <c r="AJ11" s="206">
        <f t="shared" ca="1" si="1"/>
        <v>0</v>
      </c>
      <c r="AK11" s="202"/>
      <c r="AL11" s="203"/>
      <c r="AM11" s="203"/>
      <c r="AN11" s="203"/>
      <c r="AO11" s="204"/>
      <c r="AP11" s="202"/>
      <c r="AQ11" s="203"/>
      <c r="AR11" s="203"/>
      <c r="AS11" s="203"/>
      <c r="AT11" s="204"/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0</v>
      </c>
      <c r="BK11" s="202"/>
      <c r="BL11" s="439" t="e">
        <f t="shared" ca="1" si="3"/>
        <v>#DIV/0!</v>
      </c>
      <c r="BM11" s="365"/>
      <c r="BN11" s="439" t="e">
        <f t="shared" ca="1" si="4"/>
        <v>#VALUE!</v>
      </c>
      <c r="BO11" s="159" t="e">
        <f t="shared" ca="1" si="5"/>
        <v>#DIV/0!</v>
      </c>
      <c r="BP11" s="206" t="e">
        <f t="shared" ca="1" si="8"/>
        <v>#DIV/0!</v>
      </c>
      <c r="BQ11" s="193">
        <f t="shared" ca="1" si="9"/>
        <v>0</v>
      </c>
      <c r="BR11" s="194" t="e">
        <f t="shared" ca="1" si="10"/>
        <v>#DIV/0!</v>
      </c>
      <c r="BS11" s="195" t="e">
        <f t="shared" ca="1" si="6"/>
        <v>#DIV/0!</v>
      </c>
      <c r="BT11" s="196" t="e">
        <f t="shared" ca="1" si="7"/>
        <v>#DIV/0!</v>
      </c>
      <c r="BU11" s="206" t="e">
        <f ca="1">IF(BT11="","",IF(BX11&lt;&gt;"","-",IF(BW11&lt;&gt;"",BW11,IF(COUNTIF(I11:BP11,"-1")&gt;0,"ร",VLOOKUP(BT11,หน้าหลัก!Q$5:U$13,4,TRUE)))))</f>
        <v>#DIV/0!</v>
      </c>
      <c r="BV11" s="207" t="e">
        <f ca="1">BU11&amp;ข้อมูลนักเรียน!G11</f>
        <v>#DIV/0!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/>
      <c r="J12" s="123"/>
      <c r="K12" s="123"/>
      <c r="L12" s="123"/>
      <c r="M12" s="124"/>
      <c r="N12" s="122"/>
      <c r="O12" s="123"/>
      <c r="P12" s="123"/>
      <c r="Q12" s="123"/>
      <c r="R12" s="124"/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0</v>
      </c>
      <c r="AI12" s="202"/>
      <c r="AJ12" s="206">
        <f t="shared" ca="1" si="1"/>
        <v>0</v>
      </c>
      <c r="AK12" s="202"/>
      <c r="AL12" s="203"/>
      <c r="AM12" s="203"/>
      <c r="AN12" s="203"/>
      <c r="AO12" s="204"/>
      <c r="AP12" s="202"/>
      <c r="AQ12" s="203"/>
      <c r="AR12" s="203"/>
      <c r="AS12" s="203"/>
      <c r="AT12" s="204"/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0</v>
      </c>
      <c r="BK12" s="202"/>
      <c r="BL12" s="439" t="e">
        <f t="shared" ca="1" si="3"/>
        <v>#DIV/0!</v>
      </c>
      <c r="BM12" s="365"/>
      <c r="BN12" s="439" t="e">
        <f t="shared" ca="1" si="4"/>
        <v>#VALUE!</v>
      </c>
      <c r="BO12" s="159" t="e">
        <f t="shared" ca="1" si="5"/>
        <v>#DIV/0!</v>
      </c>
      <c r="BP12" s="206" t="e">
        <f t="shared" ca="1" si="8"/>
        <v>#DIV/0!</v>
      </c>
      <c r="BQ12" s="193">
        <f t="shared" ca="1" si="9"/>
        <v>0</v>
      </c>
      <c r="BR12" s="194" t="e">
        <f t="shared" ca="1" si="10"/>
        <v>#DIV/0!</v>
      </c>
      <c r="BS12" s="195" t="e">
        <f t="shared" ca="1" si="6"/>
        <v>#DIV/0!</v>
      </c>
      <c r="BT12" s="196" t="e">
        <f t="shared" ca="1" si="7"/>
        <v>#DIV/0!</v>
      </c>
      <c r="BU12" s="206" t="e">
        <f ca="1">IF(BT12="","",IF(BX12&lt;&gt;"","-",IF(BW12&lt;&gt;"",BW12,IF(COUNTIF(I12:BP12,"-1")&gt;0,"ร",VLOOKUP(BT12,หน้าหลัก!Q$5:U$13,4,TRUE)))))</f>
        <v>#DIV/0!</v>
      </c>
      <c r="BV12" s="207" t="e">
        <f ca="1">BU12&amp;ข้อมูลนักเรียน!G12</f>
        <v>#DIV/0!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/>
      <c r="J13" s="123"/>
      <c r="K13" s="123"/>
      <c r="L13" s="123"/>
      <c r="M13" s="124"/>
      <c r="N13" s="122"/>
      <c r="O13" s="123"/>
      <c r="P13" s="123"/>
      <c r="Q13" s="123"/>
      <c r="R13" s="124"/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0</v>
      </c>
      <c r="AI13" s="202"/>
      <c r="AJ13" s="206">
        <f t="shared" ca="1" si="1"/>
        <v>0</v>
      </c>
      <c r="AK13" s="202"/>
      <c r="AL13" s="203"/>
      <c r="AM13" s="203"/>
      <c r="AN13" s="203"/>
      <c r="AO13" s="204"/>
      <c r="AP13" s="202"/>
      <c r="AQ13" s="203"/>
      <c r="AR13" s="203"/>
      <c r="AS13" s="203"/>
      <c r="AT13" s="204"/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0</v>
      </c>
      <c r="BK13" s="202"/>
      <c r="BL13" s="439" t="e">
        <f t="shared" ca="1" si="3"/>
        <v>#DIV/0!</v>
      </c>
      <c r="BM13" s="365"/>
      <c r="BN13" s="439" t="e">
        <f t="shared" ca="1" si="4"/>
        <v>#VALUE!</v>
      </c>
      <c r="BO13" s="159" t="e">
        <f t="shared" ca="1" si="5"/>
        <v>#DIV/0!</v>
      </c>
      <c r="BP13" s="206" t="e">
        <f t="shared" ca="1" si="8"/>
        <v>#DIV/0!</v>
      </c>
      <c r="BQ13" s="193">
        <f t="shared" ca="1" si="9"/>
        <v>0</v>
      </c>
      <c r="BR13" s="194" t="e">
        <f t="shared" ca="1" si="10"/>
        <v>#DIV/0!</v>
      </c>
      <c r="BS13" s="195" t="e">
        <f t="shared" ca="1" si="6"/>
        <v>#DIV/0!</v>
      </c>
      <c r="BT13" s="196" t="e">
        <f t="shared" ca="1" si="7"/>
        <v>#DIV/0!</v>
      </c>
      <c r="BU13" s="206" t="e">
        <f ca="1">IF(BT13="","",IF(BX13&lt;&gt;"","-",IF(BW13&lt;&gt;"",BW13,IF(COUNTIF(I13:BP13,"-1")&gt;0,"ร",VLOOKUP(BT13,หน้าหลัก!Q$5:U$13,4,TRUE)))))</f>
        <v>#DIV/0!</v>
      </c>
      <c r="BV13" s="207" t="e">
        <f ca="1">BU13&amp;ข้อมูลนักเรียน!G13</f>
        <v>#DIV/0!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/>
      <c r="J14" s="123"/>
      <c r="K14" s="123"/>
      <c r="L14" s="123"/>
      <c r="M14" s="124"/>
      <c r="N14" s="122"/>
      <c r="O14" s="123"/>
      <c r="P14" s="123"/>
      <c r="Q14" s="123"/>
      <c r="R14" s="124"/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0</v>
      </c>
      <c r="AI14" s="202"/>
      <c r="AJ14" s="206">
        <f t="shared" ca="1" si="1"/>
        <v>0</v>
      </c>
      <c r="AK14" s="202"/>
      <c r="AL14" s="203"/>
      <c r="AM14" s="203"/>
      <c r="AN14" s="203"/>
      <c r="AO14" s="204"/>
      <c r="AP14" s="202"/>
      <c r="AQ14" s="203"/>
      <c r="AR14" s="203"/>
      <c r="AS14" s="203"/>
      <c r="AT14" s="204"/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0</v>
      </c>
      <c r="BK14" s="202"/>
      <c r="BL14" s="439" t="e">
        <f t="shared" ca="1" si="3"/>
        <v>#DIV/0!</v>
      </c>
      <c r="BM14" s="365"/>
      <c r="BN14" s="439" t="e">
        <f t="shared" ca="1" si="4"/>
        <v>#VALUE!</v>
      </c>
      <c r="BO14" s="159" t="e">
        <f t="shared" ca="1" si="5"/>
        <v>#DIV/0!</v>
      </c>
      <c r="BP14" s="206" t="e">
        <f t="shared" ca="1" si="8"/>
        <v>#DIV/0!</v>
      </c>
      <c r="BQ14" s="193">
        <f t="shared" ca="1" si="9"/>
        <v>0</v>
      </c>
      <c r="BR14" s="194" t="e">
        <f t="shared" ca="1" si="10"/>
        <v>#DIV/0!</v>
      </c>
      <c r="BS14" s="195" t="e">
        <f t="shared" ca="1" si="6"/>
        <v>#DIV/0!</v>
      </c>
      <c r="BT14" s="196" t="e">
        <f t="shared" ca="1" si="7"/>
        <v>#DIV/0!</v>
      </c>
      <c r="BU14" s="206" t="e">
        <f ca="1">IF(BT14="","",IF(BX14&lt;&gt;"","-",IF(BW14&lt;&gt;"",BW14,IF(COUNTIF(I14:BP14,"-1")&gt;0,"ร",VLOOKUP(BT14,หน้าหลัก!Q$5:U$13,4,TRUE)))))</f>
        <v>#DIV/0!</v>
      </c>
      <c r="BV14" s="207" t="e">
        <f ca="1">BU14&amp;ข้อมูลนักเรียน!G14</f>
        <v>#DIV/0!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/>
      <c r="J15" s="123"/>
      <c r="K15" s="123"/>
      <c r="L15" s="123"/>
      <c r="M15" s="124"/>
      <c r="N15" s="122"/>
      <c r="O15" s="123"/>
      <c r="P15" s="123"/>
      <c r="Q15" s="123"/>
      <c r="R15" s="124"/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0</v>
      </c>
      <c r="AI15" s="202"/>
      <c r="AJ15" s="206">
        <f t="shared" ca="1" si="1"/>
        <v>0</v>
      </c>
      <c r="AK15" s="202"/>
      <c r="AL15" s="203"/>
      <c r="AM15" s="203"/>
      <c r="AN15" s="203"/>
      <c r="AO15" s="204"/>
      <c r="AP15" s="202"/>
      <c r="AQ15" s="203"/>
      <c r="AR15" s="203"/>
      <c r="AS15" s="203"/>
      <c r="AT15" s="204"/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0</v>
      </c>
      <c r="BK15" s="202"/>
      <c r="BL15" s="439" t="e">
        <f t="shared" ca="1" si="3"/>
        <v>#DIV/0!</v>
      </c>
      <c r="BM15" s="365"/>
      <c r="BN15" s="439" t="e">
        <f t="shared" ca="1" si="4"/>
        <v>#VALUE!</v>
      </c>
      <c r="BO15" s="159" t="e">
        <f t="shared" ca="1" si="5"/>
        <v>#DIV/0!</v>
      </c>
      <c r="BP15" s="206" t="e">
        <f t="shared" ca="1" si="8"/>
        <v>#DIV/0!</v>
      </c>
      <c r="BQ15" s="193">
        <f t="shared" ca="1" si="9"/>
        <v>0</v>
      </c>
      <c r="BR15" s="194" t="e">
        <f t="shared" ca="1" si="10"/>
        <v>#DIV/0!</v>
      </c>
      <c r="BS15" s="195" t="e">
        <f t="shared" ca="1" si="6"/>
        <v>#DIV/0!</v>
      </c>
      <c r="BT15" s="196" t="e">
        <f t="shared" ca="1" si="7"/>
        <v>#DIV/0!</v>
      </c>
      <c r="BU15" s="206" t="e">
        <f ca="1">IF(BT15="","",IF(BX15&lt;&gt;"","-",IF(BW15&lt;&gt;"",BW15,IF(COUNTIF(I15:BP15,"-1")&gt;0,"ร",VLOOKUP(BT15,หน้าหลัก!Q$5:U$13,4,TRUE)))))</f>
        <v>#DIV/0!</v>
      </c>
      <c r="BV15" s="207" t="e">
        <f ca="1">BU15&amp;ข้อมูลนักเรียน!G15</f>
        <v>#DIV/0!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/>
      <c r="J16" s="123"/>
      <c r="K16" s="123"/>
      <c r="L16" s="123"/>
      <c r="M16" s="124"/>
      <c r="N16" s="122"/>
      <c r="O16" s="123"/>
      <c r="P16" s="123"/>
      <c r="Q16" s="123"/>
      <c r="R16" s="124"/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0</v>
      </c>
      <c r="AI16" s="202"/>
      <c r="AJ16" s="206">
        <f t="shared" ca="1" si="1"/>
        <v>0</v>
      </c>
      <c r="AK16" s="202"/>
      <c r="AL16" s="203"/>
      <c r="AM16" s="203"/>
      <c r="AN16" s="203"/>
      <c r="AO16" s="204"/>
      <c r="AP16" s="202"/>
      <c r="AQ16" s="203"/>
      <c r="AR16" s="203"/>
      <c r="AS16" s="203"/>
      <c r="AT16" s="204"/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0</v>
      </c>
      <c r="BK16" s="202"/>
      <c r="BL16" s="439" t="e">
        <f t="shared" ca="1" si="3"/>
        <v>#DIV/0!</v>
      </c>
      <c r="BM16" s="365"/>
      <c r="BN16" s="439" t="e">
        <f t="shared" ca="1" si="4"/>
        <v>#VALUE!</v>
      </c>
      <c r="BO16" s="159" t="e">
        <f t="shared" ca="1" si="5"/>
        <v>#DIV/0!</v>
      </c>
      <c r="BP16" s="206" t="e">
        <f t="shared" ca="1" si="8"/>
        <v>#DIV/0!</v>
      </c>
      <c r="BQ16" s="193">
        <f t="shared" ca="1" si="9"/>
        <v>0</v>
      </c>
      <c r="BR16" s="194" t="e">
        <f t="shared" ca="1" si="10"/>
        <v>#DIV/0!</v>
      </c>
      <c r="BS16" s="195" t="e">
        <f t="shared" ca="1" si="6"/>
        <v>#DIV/0!</v>
      </c>
      <c r="BT16" s="196" t="e">
        <f t="shared" ca="1" si="7"/>
        <v>#DIV/0!</v>
      </c>
      <c r="BU16" s="206" t="e">
        <f ca="1">IF(BT16="","",IF(BX16&lt;&gt;"","-",IF(BW16&lt;&gt;"",BW16,IF(COUNTIF(I16:BP16,"-1")&gt;0,"ร",VLOOKUP(BT16,หน้าหลัก!Q$5:U$13,4,TRUE)))))</f>
        <v>#DIV/0!</v>
      </c>
      <c r="BV16" s="207" t="e">
        <f ca="1">BU16&amp;ข้อมูลนักเรียน!G16</f>
        <v>#DIV/0!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/>
      <c r="J17" s="123"/>
      <c r="K17" s="123"/>
      <c r="L17" s="123"/>
      <c r="M17" s="124"/>
      <c r="N17" s="122"/>
      <c r="O17" s="123"/>
      <c r="P17" s="123"/>
      <c r="Q17" s="123"/>
      <c r="R17" s="124"/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0</v>
      </c>
      <c r="AI17" s="202"/>
      <c r="AJ17" s="206">
        <f t="shared" ca="1" si="1"/>
        <v>0</v>
      </c>
      <c r="AK17" s="202"/>
      <c r="AL17" s="203"/>
      <c r="AM17" s="203"/>
      <c r="AN17" s="203"/>
      <c r="AO17" s="204"/>
      <c r="AP17" s="202"/>
      <c r="AQ17" s="203"/>
      <c r="AR17" s="203"/>
      <c r="AS17" s="203"/>
      <c r="AT17" s="204"/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0</v>
      </c>
      <c r="BK17" s="202"/>
      <c r="BL17" s="439" t="e">
        <f t="shared" ca="1" si="3"/>
        <v>#DIV/0!</v>
      </c>
      <c r="BM17" s="365"/>
      <c r="BN17" s="439" t="e">
        <f t="shared" ca="1" si="4"/>
        <v>#VALUE!</v>
      </c>
      <c r="BO17" s="159" t="e">
        <f t="shared" ca="1" si="5"/>
        <v>#DIV/0!</v>
      </c>
      <c r="BP17" s="206" t="e">
        <f t="shared" ca="1" si="8"/>
        <v>#DIV/0!</v>
      </c>
      <c r="BQ17" s="193">
        <f t="shared" ca="1" si="9"/>
        <v>0</v>
      </c>
      <c r="BR17" s="194" t="e">
        <f t="shared" ca="1" si="10"/>
        <v>#DIV/0!</v>
      </c>
      <c r="BS17" s="195" t="e">
        <f t="shared" ca="1" si="6"/>
        <v>#DIV/0!</v>
      </c>
      <c r="BT17" s="196" t="e">
        <f t="shared" ca="1" si="7"/>
        <v>#DIV/0!</v>
      </c>
      <c r="BU17" s="206" t="e">
        <f ca="1">IF(BT17="","",IF(BX17&lt;&gt;"","-",IF(BW17&lt;&gt;"",BW17,IF(COUNTIF(I17:BP17,"-1")&gt;0,"ร",VLOOKUP(BT17,หน้าหลัก!Q$5:U$13,4,TRUE)))))</f>
        <v>#DIV/0!</v>
      </c>
      <c r="BV17" s="207" t="e">
        <f ca="1">BU17&amp;ข้อมูลนักเรียน!G17</f>
        <v>#DIV/0!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/>
      <c r="J18" s="123"/>
      <c r="K18" s="123"/>
      <c r="L18" s="123"/>
      <c r="M18" s="124"/>
      <c r="N18" s="122"/>
      <c r="O18" s="123"/>
      <c r="P18" s="123"/>
      <c r="Q18" s="123"/>
      <c r="R18" s="124"/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0</v>
      </c>
      <c r="AI18" s="202"/>
      <c r="AJ18" s="206">
        <f t="shared" ca="1" si="1"/>
        <v>0</v>
      </c>
      <c r="AK18" s="202"/>
      <c r="AL18" s="203"/>
      <c r="AM18" s="203"/>
      <c r="AN18" s="203"/>
      <c r="AO18" s="204"/>
      <c r="AP18" s="202"/>
      <c r="AQ18" s="203"/>
      <c r="AR18" s="203"/>
      <c r="AS18" s="203"/>
      <c r="AT18" s="204"/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0</v>
      </c>
      <c r="BK18" s="202"/>
      <c r="BL18" s="439" t="e">
        <f t="shared" ca="1" si="3"/>
        <v>#DIV/0!</v>
      </c>
      <c r="BM18" s="365"/>
      <c r="BN18" s="439" t="e">
        <f t="shared" ca="1" si="4"/>
        <v>#VALUE!</v>
      </c>
      <c r="BO18" s="159" t="e">
        <f t="shared" ca="1" si="5"/>
        <v>#DIV/0!</v>
      </c>
      <c r="BP18" s="206" t="e">
        <f t="shared" ca="1" si="8"/>
        <v>#DIV/0!</v>
      </c>
      <c r="BQ18" s="193">
        <f t="shared" ca="1" si="9"/>
        <v>0</v>
      </c>
      <c r="BR18" s="194" t="e">
        <f t="shared" ca="1" si="10"/>
        <v>#DIV/0!</v>
      </c>
      <c r="BS18" s="195" t="e">
        <f t="shared" ca="1" si="6"/>
        <v>#DIV/0!</v>
      </c>
      <c r="BT18" s="196" t="e">
        <f t="shared" ca="1" si="7"/>
        <v>#DIV/0!</v>
      </c>
      <c r="BU18" s="206" t="e">
        <f ca="1">IF(BT18="","",IF(BX18&lt;&gt;"","-",IF(BW18&lt;&gt;"",BW18,IF(COUNTIF(I18:BP18,"-1")&gt;0,"ร",VLOOKUP(BT18,หน้าหลัก!Q$5:U$13,4,TRUE)))))</f>
        <v>#DIV/0!</v>
      </c>
      <c r="BV18" s="207" t="e">
        <f ca="1">BU18&amp;ข้อมูลนักเรียน!G18</f>
        <v>#DIV/0!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221" priority="61" operator="notEqual">
      <formula>""""""</formula>
    </cfRule>
  </conditionalFormatting>
  <conditionalFormatting sqref="I8:I52">
    <cfRule type="cellIs" dxfId="220" priority="60" operator="lessThan">
      <formula>$I$7/2</formula>
    </cfRule>
  </conditionalFormatting>
  <conditionalFormatting sqref="J8:J52">
    <cfRule type="cellIs" dxfId="219" priority="59" operator="lessThan">
      <formula>$J$7/2</formula>
    </cfRule>
  </conditionalFormatting>
  <conditionalFormatting sqref="K8:K52">
    <cfRule type="cellIs" dxfId="218" priority="58" operator="lessThan">
      <formula>$K$7/2</formula>
    </cfRule>
  </conditionalFormatting>
  <conditionalFormatting sqref="L8:L52">
    <cfRule type="cellIs" dxfId="217" priority="57" operator="lessThan">
      <formula>$L$7/2</formula>
    </cfRule>
  </conditionalFormatting>
  <conditionalFormatting sqref="M8:M52">
    <cfRule type="cellIs" dxfId="216" priority="56" operator="lessThan">
      <formula>$M$7/2</formula>
    </cfRule>
  </conditionalFormatting>
  <conditionalFormatting sqref="N8:N52">
    <cfRule type="cellIs" dxfId="215" priority="55" operator="lessThan">
      <formula>$N$7/2</formula>
    </cfRule>
  </conditionalFormatting>
  <conditionalFormatting sqref="O8:O52">
    <cfRule type="cellIs" dxfId="214" priority="54" operator="lessThan">
      <formula>$O$7/2</formula>
    </cfRule>
  </conditionalFormatting>
  <conditionalFormatting sqref="P8:P52">
    <cfRule type="cellIs" dxfId="213" priority="53" operator="lessThan">
      <formula>$P$7/2</formula>
    </cfRule>
  </conditionalFormatting>
  <conditionalFormatting sqref="Q8:Q52">
    <cfRule type="cellIs" dxfId="212" priority="52" operator="lessThan">
      <formula>$Q$7/2</formula>
    </cfRule>
  </conditionalFormatting>
  <conditionalFormatting sqref="R8:R52">
    <cfRule type="cellIs" dxfId="211" priority="51" operator="lessThan">
      <formula>$R$7/2</formula>
    </cfRule>
  </conditionalFormatting>
  <conditionalFormatting sqref="S8:S52">
    <cfRule type="cellIs" dxfId="210" priority="50" operator="lessThan">
      <formula>$S$7/2</formula>
    </cfRule>
  </conditionalFormatting>
  <conditionalFormatting sqref="T8:T52">
    <cfRule type="cellIs" dxfId="209" priority="49" operator="lessThan">
      <formula>$T$7/2</formula>
    </cfRule>
  </conditionalFormatting>
  <conditionalFormatting sqref="U8:U52">
    <cfRule type="cellIs" dxfId="208" priority="48" operator="lessThan">
      <formula>$U$7/2</formula>
    </cfRule>
  </conditionalFormatting>
  <conditionalFormatting sqref="V8:V52">
    <cfRule type="cellIs" dxfId="207" priority="47" operator="lessThan">
      <formula>$V$7/2</formula>
    </cfRule>
  </conditionalFormatting>
  <conditionalFormatting sqref="W8:W52">
    <cfRule type="cellIs" dxfId="206" priority="46" operator="lessThan">
      <formula>$W$7/2</formula>
    </cfRule>
  </conditionalFormatting>
  <conditionalFormatting sqref="X8:X52">
    <cfRule type="cellIs" dxfId="205" priority="45" operator="lessThan">
      <formula>$X$7/2</formula>
    </cfRule>
  </conditionalFormatting>
  <conditionalFormatting sqref="Y8:Y52">
    <cfRule type="cellIs" dxfId="204" priority="44" operator="lessThan">
      <formula>$Y$7/2</formula>
    </cfRule>
  </conditionalFormatting>
  <conditionalFormatting sqref="Z8:Z52">
    <cfRule type="cellIs" dxfId="203" priority="43" operator="lessThan">
      <formula>$Z$7/2</formula>
    </cfRule>
  </conditionalFormatting>
  <conditionalFormatting sqref="AA8:AA52">
    <cfRule type="cellIs" dxfId="202" priority="42" operator="lessThan">
      <formula>$AA$7/2</formula>
    </cfRule>
  </conditionalFormatting>
  <conditionalFormatting sqref="AB8:AB52">
    <cfRule type="cellIs" dxfId="201" priority="41" operator="lessThan">
      <formula>$AB$7/2</formula>
    </cfRule>
  </conditionalFormatting>
  <conditionalFormatting sqref="AC8:AC52">
    <cfRule type="cellIs" dxfId="200" priority="40" operator="lessThan">
      <formula>$AC$7/2</formula>
    </cfRule>
  </conditionalFormatting>
  <conditionalFormatting sqref="AD8:AD52">
    <cfRule type="cellIs" dxfId="199" priority="39" operator="lessThan">
      <formula>$AD$7/2</formula>
    </cfRule>
  </conditionalFormatting>
  <conditionalFormatting sqref="AE8:AE52">
    <cfRule type="cellIs" dxfId="198" priority="38" operator="lessThan">
      <formula>$AE$7/2</formula>
    </cfRule>
  </conditionalFormatting>
  <conditionalFormatting sqref="AF8:AF52">
    <cfRule type="cellIs" dxfId="197" priority="37" operator="lessThan">
      <formula>$AF$7/2</formula>
    </cfRule>
  </conditionalFormatting>
  <conditionalFormatting sqref="AG8:AG52">
    <cfRule type="cellIs" dxfId="196" priority="36" operator="lessThan">
      <formula>$AG$7/2</formula>
    </cfRule>
  </conditionalFormatting>
  <conditionalFormatting sqref="AH8:AH52">
    <cfRule type="cellIs" dxfId="195" priority="35" operator="lessThan">
      <formula>$AH$7/2</formula>
    </cfRule>
  </conditionalFormatting>
  <conditionalFormatting sqref="AI8:AI52">
    <cfRule type="cellIs" dxfId="194" priority="34" operator="lessThan">
      <formula>$AI$7/2</formula>
    </cfRule>
  </conditionalFormatting>
  <conditionalFormatting sqref="AJ8:AJ52">
    <cfRule type="cellIs" dxfId="193" priority="33" operator="lessThan">
      <formula>$AJ$7/2</formula>
    </cfRule>
  </conditionalFormatting>
  <conditionalFormatting sqref="AK8:AK52">
    <cfRule type="cellIs" dxfId="192" priority="32" operator="lessThan">
      <formula>$AK$7/2</formula>
    </cfRule>
  </conditionalFormatting>
  <conditionalFormatting sqref="AL8:AL52">
    <cfRule type="cellIs" dxfId="191" priority="31" operator="lessThan">
      <formula>$AL$7/2</formula>
    </cfRule>
  </conditionalFormatting>
  <conditionalFormatting sqref="AM8:AM52">
    <cfRule type="cellIs" dxfId="190" priority="30" operator="lessThan">
      <formula>$AM$7/2</formula>
    </cfRule>
  </conditionalFormatting>
  <conditionalFormatting sqref="AN8:AN52">
    <cfRule type="cellIs" dxfId="189" priority="29" operator="lessThan">
      <formula>$AN$7/2</formula>
    </cfRule>
  </conditionalFormatting>
  <conditionalFormatting sqref="AO8:AO52">
    <cfRule type="cellIs" dxfId="188" priority="28" operator="lessThan">
      <formula>$AO$7/2</formula>
    </cfRule>
  </conditionalFormatting>
  <conditionalFormatting sqref="AP8:AP52">
    <cfRule type="cellIs" dxfId="187" priority="27" operator="lessThan">
      <formula>$AP$7/2</formula>
    </cfRule>
  </conditionalFormatting>
  <conditionalFormatting sqref="AQ8:AQ52">
    <cfRule type="cellIs" dxfId="186" priority="26" operator="lessThan">
      <formula>$AQ$7/2</formula>
    </cfRule>
  </conditionalFormatting>
  <conditionalFormatting sqref="AR8:AR52">
    <cfRule type="cellIs" dxfId="185" priority="25" operator="lessThan">
      <formula>$AR$7/2</formula>
    </cfRule>
  </conditionalFormatting>
  <conditionalFormatting sqref="AS8:AS52">
    <cfRule type="cellIs" dxfId="184" priority="24" operator="lessThan">
      <formula>$AS$7/2</formula>
    </cfRule>
  </conditionalFormatting>
  <conditionalFormatting sqref="AT8:AT52">
    <cfRule type="cellIs" dxfId="183" priority="23" operator="lessThan">
      <formula>$AT$7/2</formula>
    </cfRule>
  </conditionalFormatting>
  <conditionalFormatting sqref="AU8:AU52">
    <cfRule type="cellIs" dxfId="182" priority="22" operator="lessThan">
      <formula>$AU$7/2</formula>
    </cfRule>
  </conditionalFormatting>
  <conditionalFormatting sqref="AV8:AV52">
    <cfRule type="cellIs" dxfId="181" priority="21" operator="lessThan">
      <formula>$AV$7/2</formula>
    </cfRule>
  </conditionalFormatting>
  <conditionalFormatting sqref="AW8:AW52">
    <cfRule type="cellIs" dxfId="180" priority="20" operator="lessThan">
      <formula>$AW$7/2</formula>
    </cfRule>
  </conditionalFormatting>
  <conditionalFormatting sqref="AX8:AX52">
    <cfRule type="cellIs" dxfId="179" priority="19" operator="lessThan">
      <formula>$AX$7/2</formula>
    </cfRule>
  </conditionalFormatting>
  <conditionalFormatting sqref="AY8:AY52">
    <cfRule type="cellIs" dxfId="178" priority="18" operator="lessThan">
      <formula>$AY$7/2</formula>
    </cfRule>
  </conditionalFormatting>
  <conditionalFormatting sqref="AZ8:AZ52">
    <cfRule type="cellIs" dxfId="177" priority="17" operator="lessThan">
      <formula>$AZ$7/2</formula>
    </cfRule>
  </conditionalFormatting>
  <conditionalFormatting sqref="BA8:BA52">
    <cfRule type="cellIs" dxfId="176" priority="16" operator="lessThan">
      <formula>$BA$7/2</formula>
    </cfRule>
  </conditionalFormatting>
  <conditionalFormatting sqref="BB8:BB52">
    <cfRule type="cellIs" dxfId="175" priority="15" operator="lessThan">
      <formula>$BB$7/2</formula>
    </cfRule>
  </conditionalFormatting>
  <conditionalFormatting sqref="BC8:BC52">
    <cfRule type="cellIs" dxfId="174" priority="14" operator="lessThan">
      <formula>$BC$7/2</formula>
    </cfRule>
  </conditionalFormatting>
  <conditionalFormatting sqref="BD8:BD52">
    <cfRule type="cellIs" dxfId="173" priority="13" operator="lessThan">
      <formula>$BD$7/2</formula>
    </cfRule>
  </conditionalFormatting>
  <conditionalFormatting sqref="BE8:BE52">
    <cfRule type="cellIs" dxfId="172" priority="12" operator="lessThan">
      <formula>$BE$7/2</formula>
    </cfRule>
  </conditionalFormatting>
  <conditionalFormatting sqref="BF8:BF52">
    <cfRule type="cellIs" dxfId="171" priority="11" operator="lessThan">
      <formula>$BF$7/2</formula>
    </cfRule>
  </conditionalFormatting>
  <conditionalFormatting sqref="BG8:BG52">
    <cfRule type="cellIs" dxfId="170" priority="10" operator="lessThan">
      <formula>$BG$7/2</formula>
    </cfRule>
  </conditionalFormatting>
  <conditionalFormatting sqref="BH8:BH52">
    <cfRule type="cellIs" dxfId="169" priority="9" operator="lessThan">
      <formula>$BH$7/2</formula>
    </cfRule>
  </conditionalFormatting>
  <conditionalFormatting sqref="BI8:BI52">
    <cfRule type="cellIs" dxfId="168" priority="8" operator="lessThan">
      <formula>$BI$7/2</formula>
    </cfRule>
  </conditionalFormatting>
  <conditionalFormatting sqref="BJ8:BJ52">
    <cfRule type="cellIs" dxfId="167" priority="7" operator="lessThan">
      <formula>$BJ$7/2</formula>
    </cfRule>
  </conditionalFormatting>
  <conditionalFormatting sqref="BK8:BK52">
    <cfRule type="cellIs" dxfId="166" priority="6" operator="lessThan">
      <formula>$BK$7/2</formula>
    </cfRule>
  </conditionalFormatting>
  <conditionalFormatting sqref="BL8:BL52">
    <cfRule type="cellIs" dxfId="165" priority="5" operator="lessThan">
      <formula>$BL$7/2</formula>
    </cfRule>
  </conditionalFormatting>
  <conditionalFormatting sqref="BM8:BM52">
    <cfRule type="cellIs" dxfId="164" priority="4" operator="lessThan">
      <formula>$BM$7/2</formula>
    </cfRule>
  </conditionalFormatting>
  <conditionalFormatting sqref="BN8:BN52">
    <cfRule type="cellIs" dxfId="163" priority="3" operator="lessThan">
      <formula>$BN$7/2</formula>
    </cfRule>
  </conditionalFormatting>
  <conditionalFormatting sqref="BO8:BO52">
    <cfRule type="cellIs" dxfId="162" priority="2" operator="lessThan">
      <formula>$BO$7/2</formula>
    </cfRule>
  </conditionalFormatting>
  <conditionalFormatting sqref="BP8:BP52">
    <cfRule type="cellIs" dxfId="161" priority="1" operator="lessThan">
      <formula>$BP$7/2</formula>
    </cfRule>
  </conditionalFormatting>
  <dataValidations count="65"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whole" allowBlank="1" showInputMessage="1" showErrorMessage="1" sqref="I7:AG7">
      <formula1>1</formula1>
      <formula2>50</formula2>
    </dataValidation>
    <dataValidation type="list" allowBlank="1" showInputMessage="1" showErrorMessage="1" promptTitle="เช็คเวลาเรียน" sqref="I53:BX1048576">
      <formula1>เช็ค</formula1>
    </dataValidation>
    <dataValidation type="list" allowBlank="1" showInputMessage="1" sqref="BW8:BW52">
      <formula1>regrade</formula1>
    </dataValidation>
    <dataValidation allowBlank="1" showInputMessage="1" showErrorMessage="1" promptTitle="เดือน" sqref="BX3"/>
    <dataValidation allowBlank="1" showInputMessage="1" showErrorMessage="1" promptTitle="เช็คเวลาเรียน" sqref="BX8:BX52 BL7:BP7 BJ7 AH7:AJ7"/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CE63"/>
  <sheetViews>
    <sheetView workbookViewId="0">
      <pane xSplit="6" ySplit="7" topLeftCell="AJ8" activePane="bottomRight" state="frozen"/>
      <selection activeCell="BO7" sqref="BO7"/>
      <selection pane="topRight" activeCell="BO7" sqref="BO7"/>
      <selection pane="bottomLeft" activeCell="BO7" sqref="BO7"/>
      <selection pane="bottomRight" activeCell="BO7" sqref="BO7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IF(INDIRECT("หน้าหลัก!D34")="","",INDIRECT("หน้าหลัก!D34"))</f>
        <v/>
      </c>
      <c r="E3" s="750" t="str">
        <f ca="1">IF(INDIRECT("หน้าหลัก!H34")="","",INDIRECT("หน้าหลัก!H34")&amp;" ชั่วโมง/ปี")</f>
        <v/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IF(INDIRECT("หน้าหลัก!E34")="","",INDIRECT("หน้าหลัก!E34"))</f>
        <v/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/>
      <c r="AL5" s="742"/>
      <c r="AM5" s="742"/>
      <c r="AN5" s="742"/>
      <c r="AO5" s="742"/>
      <c r="AP5" s="742"/>
      <c r="AQ5" s="742"/>
      <c r="AR5" s="742"/>
      <c r="AS5" s="742"/>
      <c r="AT5" s="742"/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100-INDIRECT("หน้าหลัก!L34") &amp; "%"</f>
        <v>100%</v>
      </c>
      <c r="BL6" s="391" t="s">
        <v>317</v>
      </c>
      <c r="BM6" s="430" t="str">
        <f ca="1">INDIRECT("หน้าหลัก!L34") &amp; "%"</f>
        <v>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0</v>
      </c>
      <c r="AI7" s="435"/>
      <c r="AJ7" s="432">
        <f>AH7+AI7</f>
        <v>0</v>
      </c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0</v>
      </c>
      <c r="BK7" s="436"/>
      <c r="BL7" s="434">
        <f ca="1">BO7*BK6</f>
        <v>0</v>
      </c>
      <c r="BM7" s="437"/>
      <c r="BN7" s="434" t="e">
        <f ca="1">BO7*BM6</f>
        <v>#VALUE!</v>
      </c>
      <c r="BO7" s="436"/>
      <c r="BP7" s="433">
        <f>SUM(BJ7,BO7)</f>
        <v>0</v>
      </c>
      <c r="BQ7" s="421">
        <f>AJ7</f>
        <v>0</v>
      </c>
      <c r="BR7" s="421">
        <f>BP7</f>
        <v>0</v>
      </c>
      <c r="BS7" s="421">
        <f>BQ7+BR7</f>
        <v>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/>
      <c r="J8" s="155"/>
      <c r="K8" s="155"/>
      <c r="L8" s="155"/>
      <c r="M8" s="156"/>
      <c r="N8" s="188"/>
      <c r="O8" s="155"/>
      <c r="P8" s="155"/>
      <c r="Q8" s="155"/>
      <c r="R8" s="156"/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0</v>
      </c>
      <c r="AI8" s="189"/>
      <c r="AJ8" s="158">
        <f t="shared" ref="AJ8:AJ52" ca="1" si="1">IF(C8="","",SUMIF(AH8:AI8,"&lt;&gt;-1"))</f>
        <v>0</v>
      </c>
      <c r="AK8" s="189"/>
      <c r="AL8" s="190"/>
      <c r="AM8" s="190"/>
      <c r="AN8" s="190"/>
      <c r="AO8" s="191"/>
      <c r="AP8" s="189"/>
      <c r="AQ8" s="190"/>
      <c r="AR8" s="190"/>
      <c r="AS8" s="190"/>
      <c r="AT8" s="191"/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0</v>
      </c>
      <c r="BK8" s="189"/>
      <c r="BL8" s="438" t="e">
        <f t="shared" ref="BL8:BL52" ca="1" si="3">IF(C8="","",ROUND(BK8*BL$7/BK$7,0))</f>
        <v>#DIV/0!</v>
      </c>
      <c r="BM8" s="364"/>
      <c r="BN8" s="438" t="e">
        <f t="shared" ref="BN8:BN52" ca="1" si="4">IF(C8="","",ROUND(BM8*BN$7/BM$7,0))</f>
        <v>#VALUE!</v>
      </c>
      <c r="BO8" s="159" t="e">
        <f t="shared" ref="BO8:BO52" ca="1" si="5">IF(C8="","",BL8+BN8)</f>
        <v>#DIV/0!</v>
      </c>
      <c r="BP8" s="158" t="e">
        <f ca="1">IF(C8="","",SUM(BJ8,BO8))</f>
        <v>#DIV/0!</v>
      </c>
      <c r="BQ8" s="193">
        <f ca="1">AJ8</f>
        <v>0</v>
      </c>
      <c r="BR8" s="194" t="e">
        <f ca="1">BP8</f>
        <v>#DIV/0!</v>
      </c>
      <c r="BS8" s="195" t="e">
        <f t="shared" ref="BS8:BS52" ca="1" si="6">IF(C8="","",BQ8+BR8)</f>
        <v>#DIV/0!</v>
      </c>
      <c r="BT8" s="196" t="e">
        <f t="shared" ref="BT8:BT52" ca="1" si="7">IF(C8="","",ROUND(BS8/BS$7*BT$7,0))</f>
        <v>#DIV/0!</v>
      </c>
      <c r="BU8" s="158" t="e">
        <f ca="1">IF(BT8="","",IF(BX8&lt;&gt;"","-",IF(BW8&lt;&gt;"",BW8,IF(COUNTIF(I8:BP8,"-1")&gt;0,"ร",VLOOKUP(BT8,หน้าหลัก!Q$5:U$13,4,TRUE)))))</f>
        <v>#DIV/0!</v>
      </c>
      <c r="BV8" s="197" t="e">
        <f ca="1">BU8&amp;ข้อมูลนักเรียน!G8</f>
        <v>#DIV/0!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/>
      <c r="J9" s="123"/>
      <c r="K9" s="123"/>
      <c r="L9" s="123"/>
      <c r="M9" s="124"/>
      <c r="N9" s="122"/>
      <c r="O9" s="123"/>
      <c r="P9" s="123"/>
      <c r="Q9" s="123"/>
      <c r="R9" s="124"/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0</v>
      </c>
      <c r="AI9" s="202"/>
      <c r="AJ9" s="206">
        <f t="shared" ca="1" si="1"/>
        <v>0</v>
      </c>
      <c r="AK9" s="202"/>
      <c r="AL9" s="203"/>
      <c r="AM9" s="203"/>
      <c r="AN9" s="203"/>
      <c r="AO9" s="204"/>
      <c r="AP9" s="202"/>
      <c r="AQ9" s="203"/>
      <c r="AR9" s="203"/>
      <c r="AS9" s="203"/>
      <c r="AT9" s="204"/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0</v>
      </c>
      <c r="BK9" s="202"/>
      <c r="BL9" s="439" t="e">
        <f t="shared" ca="1" si="3"/>
        <v>#DIV/0!</v>
      </c>
      <c r="BM9" s="365"/>
      <c r="BN9" s="439" t="e">
        <f t="shared" ca="1" si="4"/>
        <v>#VALUE!</v>
      </c>
      <c r="BO9" s="159" t="e">
        <f t="shared" ca="1" si="5"/>
        <v>#DIV/0!</v>
      </c>
      <c r="BP9" s="206" t="e">
        <f t="shared" ref="BP9:BP52" ca="1" si="8">IF(C9="","",SUM(BJ9,BO9))</f>
        <v>#DIV/0!</v>
      </c>
      <c r="BQ9" s="193">
        <f t="shared" ref="BQ9:BQ52" ca="1" si="9">AJ9</f>
        <v>0</v>
      </c>
      <c r="BR9" s="194" t="e">
        <f t="shared" ref="BR9:BR52" ca="1" si="10">BP9</f>
        <v>#DIV/0!</v>
      </c>
      <c r="BS9" s="195" t="e">
        <f t="shared" ca="1" si="6"/>
        <v>#DIV/0!</v>
      </c>
      <c r="BT9" s="196" t="e">
        <f t="shared" ca="1" si="7"/>
        <v>#DIV/0!</v>
      </c>
      <c r="BU9" s="206" t="e">
        <f ca="1">IF(BT9="","",IF(BX9&lt;&gt;"","-",IF(BW9&lt;&gt;"",BW9,IF(COUNTIF(I9:BP9,"-1")&gt;0,"ร",VLOOKUP(BT9,หน้าหลัก!Q$5:U$13,4,TRUE)))))</f>
        <v>#DIV/0!</v>
      </c>
      <c r="BV9" s="207" t="e">
        <f ca="1">BU9&amp;ข้อมูลนักเรียน!G9</f>
        <v>#DIV/0!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/>
      <c r="J10" s="123"/>
      <c r="K10" s="123"/>
      <c r="L10" s="123"/>
      <c r="M10" s="124"/>
      <c r="N10" s="122"/>
      <c r="O10" s="123"/>
      <c r="P10" s="123"/>
      <c r="Q10" s="123"/>
      <c r="R10" s="124"/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0</v>
      </c>
      <c r="AI10" s="202"/>
      <c r="AJ10" s="206">
        <f t="shared" ca="1" si="1"/>
        <v>0</v>
      </c>
      <c r="AK10" s="202"/>
      <c r="AL10" s="203"/>
      <c r="AM10" s="203"/>
      <c r="AN10" s="203"/>
      <c r="AO10" s="204"/>
      <c r="AP10" s="202"/>
      <c r="AQ10" s="203"/>
      <c r="AR10" s="203"/>
      <c r="AS10" s="203"/>
      <c r="AT10" s="204"/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0</v>
      </c>
      <c r="BK10" s="202"/>
      <c r="BL10" s="439" t="e">
        <f t="shared" ca="1" si="3"/>
        <v>#DIV/0!</v>
      </c>
      <c r="BM10" s="365"/>
      <c r="BN10" s="439" t="e">
        <f t="shared" ca="1" si="4"/>
        <v>#VALUE!</v>
      </c>
      <c r="BO10" s="159" t="e">
        <f t="shared" ca="1" si="5"/>
        <v>#DIV/0!</v>
      </c>
      <c r="BP10" s="206" t="e">
        <f t="shared" ca="1" si="8"/>
        <v>#DIV/0!</v>
      </c>
      <c r="BQ10" s="193">
        <f t="shared" ca="1" si="9"/>
        <v>0</v>
      </c>
      <c r="BR10" s="194" t="e">
        <f t="shared" ca="1" si="10"/>
        <v>#DIV/0!</v>
      </c>
      <c r="BS10" s="195" t="e">
        <f t="shared" ca="1" si="6"/>
        <v>#DIV/0!</v>
      </c>
      <c r="BT10" s="196" t="e">
        <f t="shared" ca="1" si="7"/>
        <v>#DIV/0!</v>
      </c>
      <c r="BU10" s="206" t="e">
        <f ca="1">IF(BT10="","",IF(BX10&lt;&gt;"","-",IF(BW10&lt;&gt;"",BW10,IF(COUNTIF(I10:BP10,"-1")&gt;0,"ร",VLOOKUP(BT10,หน้าหลัก!Q$5:U$13,4,TRUE)))))</f>
        <v>#DIV/0!</v>
      </c>
      <c r="BV10" s="207" t="e">
        <f ca="1">BU10&amp;ข้อมูลนักเรียน!G10</f>
        <v>#DIV/0!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/>
      <c r="J11" s="123"/>
      <c r="K11" s="123"/>
      <c r="L11" s="123"/>
      <c r="M11" s="124"/>
      <c r="N11" s="122"/>
      <c r="O11" s="123"/>
      <c r="P11" s="123"/>
      <c r="Q11" s="123"/>
      <c r="R11" s="124"/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0</v>
      </c>
      <c r="AI11" s="202"/>
      <c r="AJ11" s="206">
        <f t="shared" ca="1" si="1"/>
        <v>0</v>
      </c>
      <c r="AK11" s="202"/>
      <c r="AL11" s="203"/>
      <c r="AM11" s="203"/>
      <c r="AN11" s="203"/>
      <c r="AO11" s="204"/>
      <c r="AP11" s="202"/>
      <c r="AQ11" s="203"/>
      <c r="AR11" s="203"/>
      <c r="AS11" s="203"/>
      <c r="AT11" s="204"/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0</v>
      </c>
      <c r="BK11" s="202"/>
      <c r="BL11" s="439" t="e">
        <f t="shared" ca="1" si="3"/>
        <v>#DIV/0!</v>
      </c>
      <c r="BM11" s="365"/>
      <c r="BN11" s="439" t="e">
        <f t="shared" ca="1" si="4"/>
        <v>#VALUE!</v>
      </c>
      <c r="BO11" s="159" t="e">
        <f t="shared" ca="1" si="5"/>
        <v>#DIV/0!</v>
      </c>
      <c r="BP11" s="206" t="e">
        <f t="shared" ca="1" si="8"/>
        <v>#DIV/0!</v>
      </c>
      <c r="BQ11" s="193">
        <f t="shared" ca="1" si="9"/>
        <v>0</v>
      </c>
      <c r="BR11" s="194" t="e">
        <f t="shared" ca="1" si="10"/>
        <v>#DIV/0!</v>
      </c>
      <c r="BS11" s="195" t="e">
        <f t="shared" ca="1" si="6"/>
        <v>#DIV/0!</v>
      </c>
      <c r="BT11" s="196" t="e">
        <f t="shared" ca="1" si="7"/>
        <v>#DIV/0!</v>
      </c>
      <c r="BU11" s="206" t="e">
        <f ca="1">IF(BT11="","",IF(BX11&lt;&gt;"","-",IF(BW11&lt;&gt;"",BW11,IF(COUNTIF(I11:BP11,"-1")&gt;0,"ร",VLOOKUP(BT11,หน้าหลัก!Q$5:U$13,4,TRUE)))))</f>
        <v>#DIV/0!</v>
      </c>
      <c r="BV11" s="207" t="e">
        <f ca="1">BU11&amp;ข้อมูลนักเรียน!G11</f>
        <v>#DIV/0!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/>
      <c r="J12" s="123"/>
      <c r="K12" s="123"/>
      <c r="L12" s="123"/>
      <c r="M12" s="124"/>
      <c r="N12" s="122"/>
      <c r="O12" s="123"/>
      <c r="P12" s="123"/>
      <c r="Q12" s="123"/>
      <c r="R12" s="124"/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0</v>
      </c>
      <c r="AI12" s="202"/>
      <c r="AJ12" s="206">
        <f t="shared" ca="1" si="1"/>
        <v>0</v>
      </c>
      <c r="AK12" s="202"/>
      <c r="AL12" s="203"/>
      <c r="AM12" s="203"/>
      <c r="AN12" s="203"/>
      <c r="AO12" s="204"/>
      <c r="AP12" s="202"/>
      <c r="AQ12" s="203"/>
      <c r="AR12" s="203"/>
      <c r="AS12" s="203"/>
      <c r="AT12" s="204"/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0</v>
      </c>
      <c r="BK12" s="202"/>
      <c r="BL12" s="439" t="e">
        <f t="shared" ca="1" si="3"/>
        <v>#DIV/0!</v>
      </c>
      <c r="BM12" s="365"/>
      <c r="BN12" s="439" t="e">
        <f t="shared" ca="1" si="4"/>
        <v>#VALUE!</v>
      </c>
      <c r="BO12" s="159" t="e">
        <f t="shared" ca="1" si="5"/>
        <v>#DIV/0!</v>
      </c>
      <c r="BP12" s="206" t="e">
        <f t="shared" ca="1" si="8"/>
        <v>#DIV/0!</v>
      </c>
      <c r="BQ12" s="193">
        <f t="shared" ca="1" si="9"/>
        <v>0</v>
      </c>
      <c r="BR12" s="194" t="e">
        <f t="shared" ca="1" si="10"/>
        <v>#DIV/0!</v>
      </c>
      <c r="BS12" s="195" t="e">
        <f t="shared" ca="1" si="6"/>
        <v>#DIV/0!</v>
      </c>
      <c r="BT12" s="196" t="e">
        <f t="shared" ca="1" si="7"/>
        <v>#DIV/0!</v>
      </c>
      <c r="BU12" s="206" t="e">
        <f ca="1">IF(BT12="","",IF(BX12&lt;&gt;"","-",IF(BW12&lt;&gt;"",BW12,IF(COUNTIF(I12:BP12,"-1")&gt;0,"ร",VLOOKUP(BT12,หน้าหลัก!Q$5:U$13,4,TRUE)))))</f>
        <v>#DIV/0!</v>
      </c>
      <c r="BV12" s="207" t="e">
        <f ca="1">BU12&amp;ข้อมูลนักเรียน!G12</f>
        <v>#DIV/0!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/>
      <c r="J13" s="123"/>
      <c r="K13" s="123"/>
      <c r="L13" s="123"/>
      <c r="M13" s="124"/>
      <c r="N13" s="122"/>
      <c r="O13" s="123"/>
      <c r="P13" s="123"/>
      <c r="Q13" s="123"/>
      <c r="R13" s="124"/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0</v>
      </c>
      <c r="AI13" s="202"/>
      <c r="AJ13" s="206">
        <f t="shared" ca="1" si="1"/>
        <v>0</v>
      </c>
      <c r="AK13" s="202"/>
      <c r="AL13" s="203"/>
      <c r="AM13" s="203"/>
      <c r="AN13" s="203"/>
      <c r="AO13" s="204"/>
      <c r="AP13" s="202"/>
      <c r="AQ13" s="203"/>
      <c r="AR13" s="203"/>
      <c r="AS13" s="203"/>
      <c r="AT13" s="204"/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0</v>
      </c>
      <c r="BK13" s="202"/>
      <c r="BL13" s="439" t="e">
        <f t="shared" ca="1" si="3"/>
        <v>#DIV/0!</v>
      </c>
      <c r="BM13" s="365"/>
      <c r="BN13" s="439" t="e">
        <f t="shared" ca="1" si="4"/>
        <v>#VALUE!</v>
      </c>
      <c r="BO13" s="159" t="e">
        <f t="shared" ca="1" si="5"/>
        <v>#DIV/0!</v>
      </c>
      <c r="BP13" s="206" t="e">
        <f t="shared" ca="1" si="8"/>
        <v>#DIV/0!</v>
      </c>
      <c r="BQ13" s="193">
        <f t="shared" ca="1" si="9"/>
        <v>0</v>
      </c>
      <c r="BR13" s="194" t="e">
        <f t="shared" ca="1" si="10"/>
        <v>#DIV/0!</v>
      </c>
      <c r="BS13" s="195" t="e">
        <f t="shared" ca="1" si="6"/>
        <v>#DIV/0!</v>
      </c>
      <c r="BT13" s="196" t="e">
        <f t="shared" ca="1" si="7"/>
        <v>#DIV/0!</v>
      </c>
      <c r="BU13" s="206" t="e">
        <f ca="1">IF(BT13="","",IF(BX13&lt;&gt;"","-",IF(BW13&lt;&gt;"",BW13,IF(COUNTIF(I13:BP13,"-1")&gt;0,"ร",VLOOKUP(BT13,หน้าหลัก!Q$5:U$13,4,TRUE)))))</f>
        <v>#DIV/0!</v>
      </c>
      <c r="BV13" s="207" t="e">
        <f ca="1">BU13&amp;ข้อมูลนักเรียน!G13</f>
        <v>#DIV/0!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/>
      <c r="J14" s="123"/>
      <c r="K14" s="123"/>
      <c r="L14" s="123"/>
      <c r="M14" s="124"/>
      <c r="N14" s="122"/>
      <c r="O14" s="123"/>
      <c r="P14" s="123"/>
      <c r="Q14" s="123"/>
      <c r="R14" s="124"/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0</v>
      </c>
      <c r="AI14" s="202"/>
      <c r="AJ14" s="206">
        <f t="shared" ca="1" si="1"/>
        <v>0</v>
      </c>
      <c r="AK14" s="202"/>
      <c r="AL14" s="203"/>
      <c r="AM14" s="203"/>
      <c r="AN14" s="203"/>
      <c r="AO14" s="204"/>
      <c r="AP14" s="202"/>
      <c r="AQ14" s="203"/>
      <c r="AR14" s="203"/>
      <c r="AS14" s="203"/>
      <c r="AT14" s="204"/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0</v>
      </c>
      <c r="BK14" s="202"/>
      <c r="BL14" s="439" t="e">
        <f t="shared" ca="1" si="3"/>
        <v>#DIV/0!</v>
      </c>
      <c r="BM14" s="365"/>
      <c r="BN14" s="439" t="e">
        <f t="shared" ca="1" si="4"/>
        <v>#VALUE!</v>
      </c>
      <c r="BO14" s="159" t="e">
        <f t="shared" ca="1" si="5"/>
        <v>#DIV/0!</v>
      </c>
      <c r="BP14" s="206" t="e">
        <f t="shared" ca="1" si="8"/>
        <v>#DIV/0!</v>
      </c>
      <c r="BQ14" s="193">
        <f t="shared" ca="1" si="9"/>
        <v>0</v>
      </c>
      <c r="BR14" s="194" t="e">
        <f t="shared" ca="1" si="10"/>
        <v>#DIV/0!</v>
      </c>
      <c r="BS14" s="195" t="e">
        <f t="shared" ca="1" si="6"/>
        <v>#DIV/0!</v>
      </c>
      <c r="BT14" s="196" t="e">
        <f t="shared" ca="1" si="7"/>
        <v>#DIV/0!</v>
      </c>
      <c r="BU14" s="206" t="e">
        <f ca="1">IF(BT14="","",IF(BX14&lt;&gt;"","-",IF(BW14&lt;&gt;"",BW14,IF(COUNTIF(I14:BP14,"-1")&gt;0,"ร",VLOOKUP(BT14,หน้าหลัก!Q$5:U$13,4,TRUE)))))</f>
        <v>#DIV/0!</v>
      </c>
      <c r="BV14" s="207" t="e">
        <f ca="1">BU14&amp;ข้อมูลนักเรียน!G14</f>
        <v>#DIV/0!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/>
      <c r="J15" s="123"/>
      <c r="K15" s="123"/>
      <c r="L15" s="123"/>
      <c r="M15" s="124"/>
      <c r="N15" s="122"/>
      <c r="O15" s="123"/>
      <c r="P15" s="123"/>
      <c r="Q15" s="123"/>
      <c r="R15" s="124"/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0</v>
      </c>
      <c r="AI15" s="202"/>
      <c r="AJ15" s="206">
        <f t="shared" ca="1" si="1"/>
        <v>0</v>
      </c>
      <c r="AK15" s="202"/>
      <c r="AL15" s="203"/>
      <c r="AM15" s="203"/>
      <c r="AN15" s="203"/>
      <c r="AO15" s="204"/>
      <c r="AP15" s="202"/>
      <c r="AQ15" s="203"/>
      <c r="AR15" s="203"/>
      <c r="AS15" s="203"/>
      <c r="AT15" s="204"/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0</v>
      </c>
      <c r="BK15" s="202"/>
      <c r="BL15" s="439" t="e">
        <f t="shared" ca="1" si="3"/>
        <v>#DIV/0!</v>
      </c>
      <c r="BM15" s="365"/>
      <c r="BN15" s="439" t="e">
        <f t="shared" ca="1" si="4"/>
        <v>#VALUE!</v>
      </c>
      <c r="BO15" s="159" t="e">
        <f t="shared" ca="1" si="5"/>
        <v>#DIV/0!</v>
      </c>
      <c r="BP15" s="206" t="e">
        <f t="shared" ca="1" si="8"/>
        <v>#DIV/0!</v>
      </c>
      <c r="BQ15" s="193">
        <f t="shared" ca="1" si="9"/>
        <v>0</v>
      </c>
      <c r="BR15" s="194" t="e">
        <f t="shared" ca="1" si="10"/>
        <v>#DIV/0!</v>
      </c>
      <c r="BS15" s="195" t="e">
        <f t="shared" ca="1" si="6"/>
        <v>#DIV/0!</v>
      </c>
      <c r="BT15" s="196" t="e">
        <f t="shared" ca="1" si="7"/>
        <v>#DIV/0!</v>
      </c>
      <c r="BU15" s="206" t="e">
        <f ca="1">IF(BT15="","",IF(BX15&lt;&gt;"","-",IF(BW15&lt;&gt;"",BW15,IF(COUNTIF(I15:BP15,"-1")&gt;0,"ร",VLOOKUP(BT15,หน้าหลัก!Q$5:U$13,4,TRUE)))))</f>
        <v>#DIV/0!</v>
      </c>
      <c r="BV15" s="207" t="e">
        <f ca="1">BU15&amp;ข้อมูลนักเรียน!G15</f>
        <v>#DIV/0!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/>
      <c r="J16" s="123"/>
      <c r="K16" s="123"/>
      <c r="L16" s="123"/>
      <c r="M16" s="124"/>
      <c r="N16" s="122"/>
      <c r="O16" s="123"/>
      <c r="P16" s="123"/>
      <c r="Q16" s="123"/>
      <c r="R16" s="124"/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0</v>
      </c>
      <c r="AI16" s="202"/>
      <c r="AJ16" s="206">
        <f t="shared" ca="1" si="1"/>
        <v>0</v>
      </c>
      <c r="AK16" s="202"/>
      <c r="AL16" s="203"/>
      <c r="AM16" s="203"/>
      <c r="AN16" s="203"/>
      <c r="AO16" s="204"/>
      <c r="AP16" s="202"/>
      <c r="AQ16" s="203"/>
      <c r="AR16" s="203"/>
      <c r="AS16" s="203"/>
      <c r="AT16" s="204"/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0</v>
      </c>
      <c r="BK16" s="202"/>
      <c r="BL16" s="439" t="e">
        <f t="shared" ca="1" si="3"/>
        <v>#DIV/0!</v>
      </c>
      <c r="BM16" s="365"/>
      <c r="BN16" s="439" t="e">
        <f t="shared" ca="1" si="4"/>
        <v>#VALUE!</v>
      </c>
      <c r="BO16" s="159" t="e">
        <f t="shared" ca="1" si="5"/>
        <v>#DIV/0!</v>
      </c>
      <c r="BP16" s="206" t="e">
        <f t="shared" ca="1" si="8"/>
        <v>#DIV/0!</v>
      </c>
      <c r="BQ16" s="193">
        <f t="shared" ca="1" si="9"/>
        <v>0</v>
      </c>
      <c r="BR16" s="194" t="e">
        <f t="shared" ca="1" si="10"/>
        <v>#DIV/0!</v>
      </c>
      <c r="BS16" s="195" t="e">
        <f t="shared" ca="1" si="6"/>
        <v>#DIV/0!</v>
      </c>
      <c r="BT16" s="196" t="e">
        <f t="shared" ca="1" si="7"/>
        <v>#DIV/0!</v>
      </c>
      <c r="BU16" s="206" t="e">
        <f ca="1">IF(BT16="","",IF(BX16&lt;&gt;"","-",IF(BW16&lt;&gt;"",BW16,IF(COUNTIF(I16:BP16,"-1")&gt;0,"ร",VLOOKUP(BT16,หน้าหลัก!Q$5:U$13,4,TRUE)))))</f>
        <v>#DIV/0!</v>
      </c>
      <c r="BV16" s="207" t="e">
        <f ca="1">BU16&amp;ข้อมูลนักเรียน!G16</f>
        <v>#DIV/0!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/>
      <c r="J17" s="123"/>
      <c r="K17" s="123"/>
      <c r="L17" s="123"/>
      <c r="M17" s="124"/>
      <c r="N17" s="122"/>
      <c r="O17" s="123"/>
      <c r="P17" s="123"/>
      <c r="Q17" s="123"/>
      <c r="R17" s="124"/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0</v>
      </c>
      <c r="AI17" s="202"/>
      <c r="AJ17" s="206">
        <f t="shared" ca="1" si="1"/>
        <v>0</v>
      </c>
      <c r="AK17" s="202"/>
      <c r="AL17" s="203"/>
      <c r="AM17" s="203"/>
      <c r="AN17" s="203"/>
      <c r="AO17" s="204"/>
      <c r="AP17" s="202"/>
      <c r="AQ17" s="203"/>
      <c r="AR17" s="203"/>
      <c r="AS17" s="203"/>
      <c r="AT17" s="204"/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0</v>
      </c>
      <c r="BK17" s="202"/>
      <c r="BL17" s="439" t="e">
        <f t="shared" ca="1" si="3"/>
        <v>#DIV/0!</v>
      </c>
      <c r="BM17" s="365"/>
      <c r="BN17" s="439" t="e">
        <f t="shared" ca="1" si="4"/>
        <v>#VALUE!</v>
      </c>
      <c r="BO17" s="159" t="e">
        <f t="shared" ca="1" si="5"/>
        <v>#DIV/0!</v>
      </c>
      <c r="BP17" s="206" t="e">
        <f t="shared" ca="1" si="8"/>
        <v>#DIV/0!</v>
      </c>
      <c r="BQ17" s="193">
        <f t="shared" ca="1" si="9"/>
        <v>0</v>
      </c>
      <c r="BR17" s="194" t="e">
        <f t="shared" ca="1" si="10"/>
        <v>#DIV/0!</v>
      </c>
      <c r="BS17" s="195" t="e">
        <f t="shared" ca="1" si="6"/>
        <v>#DIV/0!</v>
      </c>
      <c r="BT17" s="196" t="e">
        <f t="shared" ca="1" si="7"/>
        <v>#DIV/0!</v>
      </c>
      <c r="BU17" s="206" t="e">
        <f ca="1">IF(BT17="","",IF(BX17&lt;&gt;"","-",IF(BW17&lt;&gt;"",BW17,IF(COUNTIF(I17:BP17,"-1")&gt;0,"ร",VLOOKUP(BT17,หน้าหลัก!Q$5:U$13,4,TRUE)))))</f>
        <v>#DIV/0!</v>
      </c>
      <c r="BV17" s="207" t="e">
        <f ca="1">BU17&amp;ข้อมูลนักเรียน!G17</f>
        <v>#DIV/0!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/>
      <c r="J18" s="123"/>
      <c r="K18" s="123"/>
      <c r="L18" s="123"/>
      <c r="M18" s="124"/>
      <c r="N18" s="122"/>
      <c r="O18" s="123"/>
      <c r="P18" s="123"/>
      <c r="Q18" s="123"/>
      <c r="R18" s="124"/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0</v>
      </c>
      <c r="AI18" s="202"/>
      <c r="AJ18" s="206">
        <f t="shared" ca="1" si="1"/>
        <v>0</v>
      </c>
      <c r="AK18" s="202"/>
      <c r="AL18" s="203"/>
      <c r="AM18" s="203"/>
      <c r="AN18" s="203"/>
      <c r="AO18" s="204"/>
      <c r="AP18" s="202"/>
      <c r="AQ18" s="203"/>
      <c r="AR18" s="203"/>
      <c r="AS18" s="203"/>
      <c r="AT18" s="204"/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0</v>
      </c>
      <c r="BK18" s="202"/>
      <c r="BL18" s="439" t="e">
        <f t="shared" ca="1" si="3"/>
        <v>#DIV/0!</v>
      </c>
      <c r="BM18" s="365"/>
      <c r="BN18" s="439" t="e">
        <f t="shared" ca="1" si="4"/>
        <v>#VALUE!</v>
      </c>
      <c r="BO18" s="159" t="e">
        <f t="shared" ca="1" si="5"/>
        <v>#DIV/0!</v>
      </c>
      <c r="BP18" s="206" t="e">
        <f t="shared" ca="1" si="8"/>
        <v>#DIV/0!</v>
      </c>
      <c r="BQ18" s="193">
        <f t="shared" ca="1" si="9"/>
        <v>0</v>
      </c>
      <c r="BR18" s="194" t="e">
        <f t="shared" ca="1" si="10"/>
        <v>#DIV/0!</v>
      </c>
      <c r="BS18" s="195" t="e">
        <f t="shared" ca="1" si="6"/>
        <v>#DIV/0!</v>
      </c>
      <c r="BT18" s="196" t="e">
        <f t="shared" ca="1" si="7"/>
        <v>#DIV/0!</v>
      </c>
      <c r="BU18" s="206" t="e">
        <f ca="1">IF(BT18="","",IF(BX18&lt;&gt;"","-",IF(BW18&lt;&gt;"",BW18,IF(COUNTIF(I18:BP18,"-1")&gt;0,"ร",VLOOKUP(BT18,หน้าหลัก!Q$5:U$13,4,TRUE)))))</f>
        <v>#DIV/0!</v>
      </c>
      <c r="BV18" s="207" t="e">
        <f ca="1">BU18&amp;ข้อมูลนักเรียน!G18</f>
        <v>#DIV/0!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160" priority="61" operator="notEqual">
      <formula>""""""</formula>
    </cfRule>
  </conditionalFormatting>
  <conditionalFormatting sqref="I8:I52">
    <cfRule type="cellIs" dxfId="159" priority="60" operator="lessThan">
      <formula>$I$7/2</formula>
    </cfRule>
  </conditionalFormatting>
  <conditionalFormatting sqref="J8:J52">
    <cfRule type="cellIs" dxfId="158" priority="59" operator="lessThan">
      <formula>$J$7/2</formula>
    </cfRule>
  </conditionalFormatting>
  <conditionalFormatting sqref="K8:K52">
    <cfRule type="cellIs" dxfId="157" priority="58" operator="lessThan">
      <formula>$K$7/2</formula>
    </cfRule>
  </conditionalFormatting>
  <conditionalFormatting sqref="L8:L52">
    <cfRule type="cellIs" dxfId="156" priority="57" operator="lessThan">
      <formula>$L$7/2</formula>
    </cfRule>
  </conditionalFormatting>
  <conditionalFormatting sqref="M8:M52">
    <cfRule type="cellIs" dxfId="155" priority="56" operator="lessThan">
      <formula>$M$7/2</formula>
    </cfRule>
  </conditionalFormatting>
  <conditionalFormatting sqref="N8:N52">
    <cfRule type="cellIs" dxfId="154" priority="55" operator="lessThan">
      <formula>$N$7/2</formula>
    </cfRule>
  </conditionalFormatting>
  <conditionalFormatting sqref="O8:O52">
    <cfRule type="cellIs" dxfId="153" priority="54" operator="lessThan">
      <formula>$O$7/2</formula>
    </cfRule>
  </conditionalFormatting>
  <conditionalFormatting sqref="P8:P52">
    <cfRule type="cellIs" dxfId="152" priority="53" operator="lessThan">
      <formula>$P$7/2</formula>
    </cfRule>
  </conditionalFormatting>
  <conditionalFormatting sqref="Q8:Q52">
    <cfRule type="cellIs" dxfId="151" priority="52" operator="lessThan">
      <formula>$Q$7/2</formula>
    </cfRule>
  </conditionalFormatting>
  <conditionalFormatting sqref="R8:R52">
    <cfRule type="cellIs" dxfId="150" priority="51" operator="lessThan">
      <formula>$R$7/2</formula>
    </cfRule>
  </conditionalFormatting>
  <conditionalFormatting sqref="S8:S52">
    <cfRule type="cellIs" dxfId="149" priority="50" operator="lessThan">
      <formula>$S$7/2</formula>
    </cfRule>
  </conditionalFormatting>
  <conditionalFormatting sqref="T8:T52">
    <cfRule type="cellIs" dxfId="148" priority="49" operator="lessThan">
      <formula>$T$7/2</formula>
    </cfRule>
  </conditionalFormatting>
  <conditionalFormatting sqref="U8:U52">
    <cfRule type="cellIs" dxfId="147" priority="48" operator="lessThan">
      <formula>$U$7/2</formula>
    </cfRule>
  </conditionalFormatting>
  <conditionalFormatting sqref="V8:V52">
    <cfRule type="cellIs" dxfId="146" priority="47" operator="lessThan">
      <formula>$V$7/2</formula>
    </cfRule>
  </conditionalFormatting>
  <conditionalFormatting sqref="W8:W52">
    <cfRule type="cellIs" dxfId="145" priority="46" operator="lessThan">
      <formula>$W$7/2</formula>
    </cfRule>
  </conditionalFormatting>
  <conditionalFormatting sqref="X8:X52">
    <cfRule type="cellIs" dxfId="144" priority="45" operator="lessThan">
      <formula>$X$7/2</formula>
    </cfRule>
  </conditionalFormatting>
  <conditionalFormatting sqref="Y8:Y52">
    <cfRule type="cellIs" dxfId="143" priority="44" operator="lessThan">
      <formula>$Y$7/2</formula>
    </cfRule>
  </conditionalFormatting>
  <conditionalFormatting sqref="Z8:Z52">
    <cfRule type="cellIs" dxfId="142" priority="43" operator="lessThan">
      <formula>$Z$7/2</formula>
    </cfRule>
  </conditionalFormatting>
  <conditionalFormatting sqref="AA8:AA52">
    <cfRule type="cellIs" dxfId="141" priority="42" operator="lessThan">
      <formula>$AA$7/2</formula>
    </cfRule>
  </conditionalFormatting>
  <conditionalFormatting sqref="AB8:AB52">
    <cfRule type="cellIs" dxfId="140" priority="41" operator="lessThan">
      <formula>$AB$7/2</formula>
    </cfRule>
  </conditionalFormatting>
  <conditionalFormatting sqref="AC8:AC52">
    <cfRule type="cellIs" dxfId="139" priority="40" operator="lessThan">
      <formula>$AC$7/2</formula>
    </cfRule>
  </conditionalFormatting>
  <conditionalFormatting sqref="AD8:AD52">
    <cfRule type="cellIs" dxfId="138" priority="39" operator="lessThan">
      <formula>$AD$7/2</formula>
    </cfRule>
  </conditionalFormatting>
  <conditionalFormatting sqref="AE8:AE52">
    <cfRule type="cellIs" dxfId="137" priority="38" operator="lessThan">
      <formula>$AE$7/2</formula>
    </cfRule>
  </conditionalFormatting>
  <conditionalFormatting sqref="AF8:AF52">
    <cfRule type="cellIs" dxfId="136" priority="37" operator="lessThan">
      <formula>$AF$7/2</formula>
    </cfRule>
  </conditionalFormatting>
  <conditionalFormatting sqref="AG8:AG52">
    <cfRule type="cellIs" dxfId="135" priority="36" operator="lessThan">
      <formula>$AG$7/2</formula>
    </cfRule>
  </conditionalFormatting>
  <conditionalFormatting sqref="AH8:AH52">
    <cfRule type="cellIs" dxfId="134" priority="35" operator="lessThan">
      <formula>$AH$7/2</formula>
    </cfRule>
  </conditionalFormatting>
  <conditionalFormatting sqref="AI8:AI52">
    <cfRule type="cellIs" dxfId="133" priority="34" operator="lessThan">
      <formula>$AI$7/2</formula>
    </cfRule>
  </conditionalFormatting>
  <conditionalFormatting sqref="AJ8:AJ52">
    <cfRule type="cellIs" dxfId="132" priority="33" operator="lessThan">
      <formula>$AJ$7/2</formula>
    </cfRule>
  </conditionalFormatting>
  <conditionalFormatting sqref="AK8:AK52">
    <cfRule type="cellIs" dxfId="131" priority="32" operator="lessThan">
      <formula>$AK$7/2</formula>
    </cfRule>
  </conditionalFormatting>
  <conditionalFormatting sqref="AL8:AL52">
    <cfRule type="cellIs" dxfId="130" priority="31" operator="lessThan">
      <formula>$AL$7/2</formula>
    </cfRule>
  </conditionalFormatting>
  <conditionalFormatting sqref="AM8:AM52">
    <cfRule type="cellIs" dxfId="129" priority="30" operator="lessThan">
      <formula>$AM$7/2</formula>
    </cfRule>
  </conditionalFormatting>
  <conditionalFormatting sqref="AN8:AN52">
    <cfRule type="cellIs" dxfId="128" priority="29" operator="lessThan">
      <formula>$AN$7/2</formula>
    </cfRule>
  </conditionalFormatting>
  <conditionalFormatting sqref="AO8:AO52">
    <cfRule type="cellIs" dxfId="127" priority="28" operator="lessThan">
      <formula>$AO$7/2</formula>
    </cfRule>
  </conditionalFormatting>
  <conditionalFormatting sqref="AP8:AP52">
    <cfRule type="cellIs" dxfId="126" priority="27" operator="lessThan">
      <formula>$AP$7/2</formula>
    </cfRule>
  </conditionalFormatting>
  <conditionalFormatting sqref="AQ8:AQ52">
    <cfRule type="cellIs" dxfId="125" priority="26" operator="lessThan">
      <formula>$AQ$7/2</formula>
    </cfRule>
  </conditionalFormatting>
  <conditionalFormatting sqref="AR8:AR52">
    <cfRule type="cellIs" dxfId="124" priority="25" operator="lessThan">
      <formula>$AR$7/2</formula>
    </cfRule>
  </conditionalFormatting>
  <conditionalFormatting sqref="AS8:AS52">
    <cfRule type="cellIs" dxfId="123" priority="24" operator="lessThan">
      <formula>$AS$7/2</formula>
    </cfRule>
  </conditionalFormatting>
  <conditionalFormatting sqref="AT8:AT52">
    <cfRule type="cellIs" dxfId="122" priority="23" operator="lessThan">
      <formula>$AT$7/2</formula>
    </cfRule>
  </conditionalFormatting>
  <conditionalFormatting sqref="AU8:AU52">
    <cfRule type="cellIs" dxfId="121" priority="22" operator="lessThan">
      <formula>$AU$7/2</formula>
    </cfRule>
  </conditionalFormatting>
  <conditionalFormatting sqref="AV8:AV52">
    <cfRule type="cellIs" dxfId="120" priority="21" operator="lessThan">
      <formula>$AV$7/2</formula>
    </cfRule>
  </conditionalFormatting>
  <conditionalFormatting sqref="AW8:AW52">
    <cfRule type="cellIs" dxfId="119" priority="20" operator="lessThan">
      <formula>$AW$7/2</formula>
    </cfRule>
  </conditionalFormatting>
  <conditionalFormatting sqref="AX8:AX52">
    <cfRule type="cellIs" dxfId="118" priority="19" operator="lessThan">
      <formula>$AX$7/2</formula>
    </cfRule>
  </conditionalFormatting>
  <conditionalFormatting sqref="AY8:AY52">
    <cfRule type="cellIs" dxfId="117" priority="18" operator="lessThan">
      <formula>$AY$7/2</formula>
    </cfRule>
  </conditionalFormatting>
  <conditionalFormatting sqref="AZ8:AZ52">
    <cfRule type="cellIs" dxfId="116" priority="17" operator="lessThan">
      <formula>$AZ$7/2</formula>
    </cfRule>
  </conditionalFormatting>
  <conditionalFormatting sqref="BA8:BA52">
    <cfRule type="cellIs" dxfId="115" priority="16" operator="lessThan">
      <formula>$BA$7/2</formula>
    </cfRule>
  </conditionalFormatting>
  <conditionalFormatting sqref="BB8:BB52">
    <cfRule type="cellIs" dxfId="114" priority="15" operator="lessThan">
      <formula>$BB$7/2</formula>
    </cfRule>
  </conditionalFormatting>
  <conditionalFormatting sqref="BC8:BC52">
    <cfRule type="cellIs" dxfId="113" priority="14" operator="lessThan">
      <formula>$BC$7/2</formula>
    </cfRule>
  </conditionalFormatting>
  <conditionalFormatting sqref="BD8:BD52">
    <cfRule type="cellIs" dxfId="112" priority="13" operator="lessThan">
      <formula>$BD$7/2</formula>
    </cfRule>
  </conditionalFormatting>
  <conditionalFormatting sqref="BE8:BE52">
    <cfRule type="cellIs" dxfId="111" priority="12" operator="lessThan">
      <formula>$BE$7/2</formula>
    </cfRule>
  </conditionalFormatting>
  <conditionalFormatting sqref="BF8:BF52">
    <cfRule type="cellIs" dxfId="110" priority="11" operator="lessThan">
      <formula>$BF$7/2</formula>
    </cfRule>
  </conditionalFormatting>
  <conditionalFormatting sqref="BG8:BG52">
    <cfRule type="cellIs" dxfId="109" priority="10" operator="lessThan">
      <formula>$BG$7/2</formula>
    </cfRule>
  </conditionalFormatting>
  <conditionalFormatting sqref="BH8:BH52">
    <cfRule type="cellIs" dxfId="108" priority="9" operator="lessThan">
      <formula>$BH$7/2</formula>
    </cfRule>
  </conditionalFormatting>
  <conditionalFormatting sqref="BI8:BI52">
    <cfRule type="cellIs" dxfId="107" priority="8" operator="lessThan">
      <formula>$BI$7/2</formula>
    </cfRule>
  </conditionalFormatting>
  <conditionalFormatting sqref="BJ8:BJ52">
    <cfRule type="cellIs" dxfId="106" priority="7" operator="lessThan">
      <formula>$BJ$7/2</formula>
    </cfRule>
  </conditionalFormatting>
  <conditionalFormatting sqref="BK8:BK52">
    <cfRule type="cellIs" dxfId="105" priority="6" operator="lessThan">
      <formula>$BK$7/2</formula>
    </cfRule>
  </conditionalFormatting>
  <conditionalFormatting sqref="BL8:BL52">
    <cfRule type="cellIs" dxfId="104" priority="5" operator="lessThan">
      <formula>$BL$7/2</formula>
    </cfRule>
  </conditionalFormatting>
  <conditionalFormatting sqref="BM8:BM52">
    <cfRule type="cellIs" dxfId="103" priority="4" operator="lessThan">
      <formula>$BM$7/2</formula>
    </cfRule>
  </conditionalFormatting>
  <conditionalFormatting sqref="BN8:BN52">
    <cfRule type="cellIs" dxfId="102" priority="3" operator="lessThan">
      <formula>$BN$7/2</formula>
    </cfRule>
  </conditionalFormatting>
  <conditionalFormatting sqref="BO8:BO52">
    <cfRule type="cellIs" dxfId="101" priority="2" operator="lessThan">
      <formula>$BO$7/2</formula>
    </cfRule>
  </conditionalFormatting>
  <conditionalFormatting sqref="BP8:BP52">
    <cfRule type="cellIs" dxfId="100" priority="1" operator="lessThan">
      <formula>$BP$7/2</formula>
    </cfRule>
  </conditionalFormatting>
  <dataValidations count="65">
    <dataValidation allowBlank="1" showInputMessage="1" showErrorMessage="1" promptTitle="เช็คเวลาเรียน" sqref="BX8:BX52 BL7:BP7 BJ7 AH7:AJ7"/>
    <dataValidation allowBlank="1" showInputMessage="1" showErrorMessage="1" promptTitle="เดือน" sqref="BX3"/>
    <dataValidation type="list" allowBlank="1" showInputMessage="1" sqref="BW8:BW52">
      <formula1>regrade</formula1>
    </dataValidation>
    <dataValidation type="list" allowBlank="1" showInputMessage="1" showErrorMessage="1" promptTitle="เช็คเวลาเรียน" sqref="I53:BX1048576">
      <formula1>เช็ค</formula1>
    </dataValidation>
    <dataValidation type="whole" allowBlank="1" showInputMessage="1" showErrorMessage="1" sqref="I7:AG7">
      <formula1>1</formula1>
      <formula2>50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CE63"/>
  <sheetViews>
    <sheetView workbookViewId="0">
      <pane xSplit="6" ySplit="7" topLeftCell="AN8" activePane="bottomRight" state="frozen"/>
      <selection activeCell="BO7" sqref="BO7"/>
      <selection pane="topRight" activeCell="BO7" sqref="BO7"/>
      <selection pane="bottomLeft" activeCell="BO7" sqref="BO7"/>
      <selection pane="bottomRight" activeCell="BO7" sqref="BO7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IF(INDIRECT("หน้าหลัก!D35")="","",INDIRECT("หน้าหลัก!D35"))</f>
        <v/>
      </c>
      <c r="E3" s="750" t="str">
        <f ca="1">IF(INDIRECT("หน้าหลัก!H35")="","",INDIRECT("หน้าหลัก!H35")&amp;" ชั่วโมง/ปี")</f>
        <v/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IF(INDIRECT("หน้าหลัก!E35")="","",INDIRECT("หน้าหลัก!E35"))</f>
        <v/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/>
      <c r="AL5" s="742"/>
      <c r="AM5" s="742"/>
      <c r="AN5" s="742"/>
      <c r="AO5" s="742"/>
      <c r="AP5" s="742"/>
      <c r="AQ5" s="742"/>
      <c r="AR5" s="742"/>
      <c r="AS5" s="742"/>
      <c r="AT5" s="742"/>
      <c r="AU5" s="742"/>
      <c r="AV5" s="742"/>
      <c r="AW5" s="742"/>
      <c r="AX5" s="742"/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100-INDIRECT("หน้าหลัก!L35") &amp; "%"</f>
        <v>100%</v>
      </c>
      <c r="BL6" s="391" t="s">
        <v>317</v>
      </c>
      <c r="BM6" s="430" t="str">
        <f ca="1">INDIRECT("หน้าหลัก!L35") &amp; "%"</f>
        <v>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0</v>
      </c>
      <c r="AI7" s="435"/>
      <c r="AJ7" s="432">
        <f>AH7+AI7</f>
        <v>0</v>
      </c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0</v>
      </c>
      <c r="BK7" s="436"/>
      <c r="BL7" s="434">
        <f ca="1">BO7*BK6</f>
        <v>0</v>
      </c>
      <c r="BM7" s="437"/>
      <c r="BN7" s="434" t="e">
        <f ca="1">BO7*BM6</f>
        <v>#VALUE!</v>
      </c>
      <c r="BO7" s="436"/>
      <c r="BP7" s="433">
        <f>SUM(BJ7,BO7)</f>
        <v>0</v>
      </c>
      <c r="BQ7" s="421">
        <f>AJ7</f>
        <v>0</v>
      </c>
      <c r="BR7" s="421">
        <f>BP7</f>
        <v>0</v>
      </c>
      <c r="BS7" s="421">
        <f>BQ7+BR7</f>
        <v>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/>
      <c r="J8" s="155"/>
      <c r="K8" s="155"/>
      <c r="L8" s="155"/>
      <c r="M8" s="156"/>
      <c r="N8" s="188"/>
      <c r="O8" s="155"/>
      <c r="P8" s="155"/>
      <c r="Q8" s="155"/>
      <c r="R8" s="156"/>
      <c r="S8" s="188"/>
      <c r="T8" s="155"/>
      <c r="U8" s="155"/>
      <c r="V8" s="155"/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0</v>
      </c>
      <c r="AI8" s="189"/>
      <c r="AJ8" s="158">
        <f t="shared" ref="AJ8:AJ52" ca="1" si="1">IF(C8="","",SUMIF(AH8:AI8,"&lt;&gt;-1"))</f>
        <v>0</v>
      </c>
      <c r="AK8" s="189"/>
      <c r="AL8" s="190"/>
      <c r="AM8" s="190"/>
      <c r="AN8" s="190"/>
      <c r="AO8" s="191"/>
      <c r="AP8" s="189"/>
      <c r="AQ8" s="190"/>
      <c r="AR8" s="190"/>
      <c r="AS8" s="190"/>
      <c r="AT8" s="191"/>
      <c r="AU8" s="189"/>
      <c r="AV8" s="190"/>
      <c r="AW8" s="190"/>
      <c r="AX8" s="190"/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0</v>
      </c>
      <c r="BK8" s="189"/>
      <c r="BL8" s="438" t="e">
        <f t="shared" ref="BL8:BL52" ca="1" si="3">IF(C8="","",ROUND(BK8*BL$7/BK$7,0))</f>
        <v>#DIV/0!</v>
      </c>
      <c r="BM8" s="364"/>
      <c r="BN8" s="438" t="e">
        <f t="shared" ref="BN8:BN52" ca="1" si="4">IF(C8="","",ROUND(BM8*BN$7/BM$7,0))</f>
        <v>#VALUE!</v>
      </c>
      <c r="BO8" s="159" t="e">
        <f t="shared" ref="BO8:BO52" ca="1" si="5">IF(C8="","",BL8+BN8)</f>
        <v>#DIV/0!</v>
      </c>
      <c r="BP8" s="158" t="e">
        <f ca="1">IF(C8="","",SUM(BJ8,BO8))</f>
        <v>#DIV/0!</v>
      </c>
      <c r="BQ8" s="193">
        <f ca="1">AJ8</f>
        <v>0</v>
      </c>
      <c r="BR8" s="194" t="e">
        <f ca="1">BP8</f>
        <v>#DIV/0!</v>
      </c>
      <c r="BS8" s="195" t="e">
        <f t="shared" ref="BS8:BS52" ca="1" si="6">IF(C8="","",BQ8+BR8)</f>
        <v>#DIV/0!</v>
      </c>
      <c r="BT8" s="196" t="e">
        <f t="shared" ref="BT8:BT52" ca="1" si="7">IF(C8="","",ROUND(BS8/BS$7*BT$7,0))</f>
        <v>#DIV/0!</v>
      </c>
      <c r="BU8" s="158" t="e">
        <f ca="1">IF(BT8="","",IF(BX8&lt;&gt;"","-",IF(BW8&lt;&gt;"",BW8,IF(COUNTIF(I8:BP8,"-1")&gt;0,"ร",VLOOKUP(BT8,หน้าหลัก!Q$5:U$13,4,TRUE)))))</f>
        <v>#DIV/0!</v>
      </c>
      <c r="BV8" s="197" t="e">
        <f ca="1">BU8&amp;ข้อมูลนักเรียน!G8</f>
        <v>#DIV/0!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/>
      <c r="J9" s="123"/>
      <c r="K9" s="123"/>
      <c r="L9" s="123"/>
      <c r="M9" s="124"/>
      <c r="N9" s="122"/>
      <c r="O9" s="123"/>
      <c r="P9" s="123"/>
      <c r="Q9" s="123"/>
      <c r="R9" s="124"/>
      <c r="S9" s="122"/>
      <c r="T9" s="123"/>
      <c r="U9" s="123"/>
      <c r="V9" s="123"/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0</v>
      </c>
      <c r="AI9" s="202"/>
      <c r="AJ9" s="206">
        <f t="shared" ca="1" si="1"/>
        <v>0</v>
      </c>
      <c r="AK9" s="202"/>
      <c r="AL9" s="203"/>
      <c r="AM9" s="203"/>
      <c r="AN9" s="203"/>
      <c r="AO9" s="204"/>
      <c r="AP9" s="202"/>
      <c r="AQ9" s="203"/>
      <c r="AR9" s="203"/>
      <c r="AS9" s="203"/>
      <c r="AT9" s="204"/>
      <c r="AU9" s="202"/>
      <c r="AV9" s="203"/>
      <c r="AW9" s="203"/>
      <c r="AX9" s="203"/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0</v>
      </c>
      <c r="BK9" s="202"/>
      <c r="BL9" s="439" t="e">
        <f t="shared" ca="1" si="3"/>
        <v>#DIV/0!</v>
      </c>
      <c r="BM9" s="365"/>
      <c r="BN9" s="439" t="e">
        <f t="shared" ca="1" si="4"/>
        <v>#VALUE!</v>
      </c>
      <c r="BO9" s="159" t="e">
        <f t="shared" ca="1" si="5"/>
        <v>#DIV/0!</v>
      </c>
      <c r="BP9" s="206" t="e">
        <f t="shared" ref="BP9:BP52" ca="1" si="8">IF(C9="","",SUM(BJ9,BO9))</f>
        <v>#DIV/0!</v>
      </c>
      <c r="BQ9" s="193">
        <f t="shared" ref="BQ9:BQ52" ca="1" si="9">AJ9</f>
        <v>0</v>
      </c>
      <c r="BR9" s="194" t="e">
        <f t="shared" ref="BR9:BR52" ca="1" si="10">BP9</f>
        <v>#DIV/0!</v>
      </c>
      <c r="BS9" s="195" t="e">
        <f t="shared" ca="1" si="6"/>
        <v>#DIV/0!</v>
      </c>
      <c r="BT9" s="196" t="e">
        <f t="shared" ca="1" si="7"/>
        <v>#DIV/0!</v>
      </c>
      <c r="BU9" s="206" t="e">
        <f ca="1">IF(BT9="","",IF(BX9&lt;&gt;"","-",IF(BW9&lt;&gt;"",BW9,IF(COUNTIF(I9:BP9,"-1")&gt;0,"ร",VLOOKUP(BT9,หน้าหลัก!Q$5:U$13,4,TRUE)))))</f>
        <v>#DIV/0!</v>
      </c>
      <c r="BV9" s="207" t="e">
        <f ca="1">BU9&amp;ข้อมูลนักเรียน!G9</f>
        <v>#DIV/0!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/>
      <c r="J10" s="123"/>
      <c r="K10" s="123"/>
      <c r="L10" s="123"/>
      <c r="M10" s="124"/>
      <c r="N10" s="122"/>
      <c r="O10" s="123"/>
      <c r="P10" s="123"/>
      <c r="Q10" s="123"/>
      <c r="R10" s="124"/>
      <c r="S10" s="122"/>
      <c r="T10" s="123"/>
      <c r="U10" s="123"/>
      <c r="V10" s="123"/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0</v>
      </c>
      <c r="AI10" s="202"/>
      <c r="AJ10" s="206">
        <f t="shared" ca="1" si="1"/>
        <v>0</v>
      </c>
      <c r="AK10" s="202"/>
      <c r="AL10" s="203"/>
      <c r="AM10" s="203"/>
      <c r="AN10" s="203"/>
      <c r="AO10" s="204"/>
      <c r="AP10" s="202"/>
      <c r="AQ10" s="203"/>
      <c r="AR10" s="203"/>
      <c r="AS10" s="203"/>
      <c r="AT10" s="204"/>
      <c r="AU10" s="202"/>
      <c r="AV10" s="203"/>
      <c r="AW10" s="203"/>
      <c r="AX10" s="203"/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0</v>
      </c>
      <c r="BK10" s="202"/>
      <c r="BL10" s="439" t="e">
        <f t="shared" ca="1" si="3"/>
        <v>#DIV/0!</v>
      </c>
      <c r="BM10" s="365"/>
      <c r="BN10" s="439" t="e">
        <f t="shared" ca="1" si="4"/>
        <v>#VALUE!</v>
      </c>
      <c r="BO10" s="159" t="e">
        <f t="shared" ca="1" si="5"/>
        <v>#DIV/0!</v>
      </c>
      <c r="BP10" s="206" t="e">
        <f t="shared" ca="1" si="8"/>
        <v>#DIV/0!</v>
      </c>
      <c r="BQ10" s="193">
        <f t="shared" ca="1" si="9"/>
        <v>0</v>
      </c>
      <c r="BR10" s="194" t="e">
        <f t="shared" ca="1" si="10"/>
        <v>#DIV/0!</v>
      </c>
      <c r="BS10" s="195" t="e">
        <f t="shared" ca="1" si="6"/>
        <v>#DIV/0!</v>
      </c>
      <c r="BT10" s="196" t="e">
        <f t="shared" ca="1" si="7"/>
        <v>#DIV/0!</v>
      </c>
      <c r="BU10" s="206" t="e">
        <f ca="1">IF(BT10="","",IF(BX10&lt;&gt;"","-",IF(BW10&lt;&gt;"",BW10,IF(COUNTIF(I10:BP10,"-1")&gt;0,"ร",VLOOKUP(BT10,หน้าหลัก!Q$5:U$13,4,TRUE)))))</f>
        <v>#DIV/0!</v>
      </c>
      <c r="BV10" s="207" t="e">
        <f ca="1">BU10&amp;ข้อมูลนักเรียน!G10</f>
        <v>#DIV/0!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/>
      <c r="J11" s="123"/>
      <c r="K11" s="123"/>
      <c r="L11" s="123"/>
      <c r="M11" s="124"/>
      <c r="N11" s="122"/>
      <c r="O11" s="123"/>
      <c r="P11" s="123"/>
      <c r="Q11" s="123"/>
      <c r="R11" s="124"/>
      <c r="S11" s="122"/>
      <c r="T11" s="123"/>
      <c r="U11" s="123"/>
      <c r="V11" s="123"/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0</v>
      </c>
      <c r="AI11" s="202"/>
      <c r="AJ11" s="206">
        <f t="shared" ca="1" si="1"/>
        <v>0</v>
      </c>
      <c r="AK11" s="202"/>
      <c r="AL11" s="203"/>
      <c r="AM11" s="203"/>
      <c r="AN11" s="203"/>
      <c r="AO11" s="204"/>
      <c r="AP11" s="202"/>
      <c r="AQ11" s="203"/>
      <c r="AR11" s="203"/>
      <c r="AS11" s="203"/>
      <c r="AT11" s="204"/>
      <c r="AU11" s="202"/>
      <c r="AV11" s="203"/>
      <c r="AW11" s="203"/>
      <c r="AX11" s="203"/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0</v>
      </c>
      <c r="BK11" s="202"/>
      <c r="BL11" s="439" t="e">
        <f t="shared" ca="1" si="3"/>
        <v>#DIV/0!</v>
      </c>
      <c r="BM11" s="365"/>
      <c r="BN11" s="439" t="e">
        <f t="shared" ca="1" si="4"/>
        <v>#VALUE!</v>
      </c>
      <c r="BO11" s="159" t="e">
        <f t="shared" ca="1" si="5"/>
        <v>#DIV/0!</v>
      </c>
      <c r="BP11" s="206" t="e">
        <f t="shared" ca="1" si="8"/>
        <v>#DIV/0!</v>
      </c>
      <c r="BQ11" s="193">
        <f t="shared" ca="1" si="9"/>
        <v>0</v>
      </c>
      <c r="BR11" s="194" t="e">
        <f t="shared" ca="1" si="10"/>
        <v>#DIV/0!</v>
      </c>
      <c r="BS11" s="195" t="e">
        <f t="shared" ca="1" si="6"/>
        <v>#DIV/0!</v>
      </c>
      <c r="BT11" s="196" t="e">
        <f t="shared" ca="1" si="7"/>
        <v>#DIV/0!</v>
      </c>
      <c r="BU11" s="206" t="e">
        <f ca="1">IF(BT11="","",IF(BX11&lt;&gt;"","-",IF(BW11&lt;&gt;"",BW11,IF(COUNTIF(I11:BP11,"-1")&gt;0,"ร",VLOOKUP(BT11,หน้าหลัก!Q$5:U$13,4,TRUE)))))</f>
        <v>#DIV/0!</v>
      </c>
      <c r="BV11" s="207" t="e">
        <f ca="1">BU11&amp;ข้อมูลนักเรียน!G11</f>
        <v>#DIV/0!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/>
      <c r="J12" s="123"/>
      <c r="K12" s="123"/>
      <c r="L12" s="123"/>
      <c r="M12" s="124"/>
      <c r="N12" s="122"/>
      <c r="O12" s="123"/>
      <c r="P12" s="123"/>
      <c r="Q12" s="123"/>
      <c r="R12" s="124"/>
      <c r="S12" s="122"/>
      <c r="T12" s="123"/>
      <c r="U12" s="123"/>
      <c r="V12" s="123"/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0</v>
      </c>
      <c r="AI12" s="202"/>
      <c r="AJ12" s="206">
        <f t="shared" ca="1" si="1"/>
        <v>0</v>
      </c>
      <c r="AK12" s="202"/>
      <c r="AL12" s="203"/>
      <c r="AM12" s="203"/>
      <c r="AN12" s="203"/>
      <c r="AO12" s="204"/>
      <c r="AP12" s="202"/>
      <c r="AQ12" s="203"/>
      <c r="AR12" s="203"/>
      <c r="AS12" s="203"/>
      <c r="AT12" s="204"/>
      <c r="AU12" s="202"/>
      <c r="AV12" s="203"/>
      <c r="AW12" s="203"/>
      <c r="AX12" s="203"/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0</v>
      </c>
      <c r="BK12" s="202"/>
      <c r="BL12" s="439" t="e">
        <f t="shared" ca="1" si="3"/>
        <v>#DIV/0!</v>
      </c>
      <c r="BM12" s="365"/>
      <c r="BN12" s="439" t="e">
        <f t="shared" ca="1" si="4"/>
        <v>#VALUE!</v>
      </c>
      <c r="BO12" s="159" t="e">
        <f t="shared" ca="1" si="5"/>
        <v>#DIV/0!</v>
      </c>
      <c r="BP12" s="206" t="e">
        <f t="shared" ca="1" si="8"/>
        <v>#DIV/0!</v>
      </c>
      <c r="BQ12" s="193">
        <f t="shared" ca="1" si="9"/>
        <v>0</v>
      </c>
      <c r="BR12" s="194" t="e">
        <f t="shared" ca="1" si="10"/>
        <v>#DIV/0!</v>
      </c>
      <c r="BS12" s="195" t="e">
        <f t="shared" ca="1" si="6"/>
        <v>#DIV/0!</v>
      </c>
      <c r="BT12" s="196" t="e">
        <f t="shared" ca="1" si="7"/>
        <v>#DIV/0!</v>
      </c>
      <c r="BU12" s="206" t="e">
        <f ca="1">IF(BT12="","",IF(BX12&lt;&gt;"","-",IF(BW12&lt;&gt;"",BW12,IF(COUNTIF(I12:BP12,"-1")&gt;0,"ร",VLOOKUP(BT12,หน้าหลัก!Q$5:U$13,4,TRUE)))))</f>
        <v>#DIV/0!</v>
      </c>
      <c r="BV12" s="207" t="e">
        <f ca="1">BU12&amp;ข้อมูลนักเรียน!G12</f>
        <v>#DIV/0!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/>
      <c r="J13" s="123"/>
      <c r="K13" s="123"/>
      <c r="L13" s="123"/>
      <c r="M13" s="124"/>
      <c r="N13" s="122"/>
      <c r="O13" s="123"/>
      <c r="P13" s="123"/>
      <c r="Q13" s="123"/>
      <c r="R13" s="124"/>
      <c r="S13" s="122"/>
      <c r="T13" s="123"/>
      <c r="U13" s="123"/>
      <c r="V13" s="123"/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0</v>
      </c>
      <c r="AI13" s="202"/>
      <c r="AJ13" s="206">
        <f t="shared" ca="1" si="1"/>
        <v>0</v>
      </c>
      <c r="AK13" s="202"/>
      <c r="AL13" s="203"/>
      <c r="AM13" s="203"/>
      <c r="AN13" s="203"/>
      <c r="AO13" s="204"/>
      <c r="AP13" s="202"/>
      <c r="AQ13" s="203"/>
      <c r="AR13" s="203"/>
      <c r="AS13" s="203"/>
      <c r="AT13" s="204"/>
      <c r="AU13" s="202"/>
      <c r="AV13" s="203"/>
      <c r="AW13" s="203"/>
      <c r="AX13" s="203"/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0</v>
      </c>
      <c r="BK13" s="202"/>
      <c r="BL13" s="439" t="e">
        <f t="shared" ca="1" si="3"/>
        <v>#DIV/0!</v>
      </c>
      <c r="BM13" s="365"/>
      <c r="BN13" s="439" t="e">
        <f t="shared" ca="1" si="4"/>
        <v>#VALUE!</v>
      </c>
      <c r="BO13" s="159" t="e">
        <f t="shared" ca="1" si="5"/>
        <v>#DIV/0!</v>
      </c>
      <c r="BP13" s="206" t="e">
        <f t="shared" ca="1" si="8"/>
        <v>#DIV/0!</v>
      </c>
      <c r="BQ13" s="193">
        <f t="shared" ca="1" si="9"/>
        <v>0</v>
      </c>
      <c r="BR13" s="194" t="e">
        <f t="shared" ca="1" si="10"/>
        <v>#DIV/0!</v>
      </c>
      <c r="BS13" s="195" t="e">
        <f t="shared" ca="1" si="6"/>
        <v>#DIV/0!</v>
      </c>
      <c r="BT13" s="196" t="e">
        <f t="shared" ca="1" si="7"/>
        <v>#DIV/0!</v>
      </c>
      <c r="BU13" s="206" t="e">
        <f ca="1">IF(BT13="","",IF(BX13&lt;&gt;"","-",IF(BW13&lt;&gt;"",BW13,IF(COUNTIF(I13:BP13,"-1")&gt;0,"ร",VLOOKUP(BT13,หน้าหลัก!Q$5:U$13,4,TRUE)))))</f>
        <v>#DIV/0!</v>
      </c>
      <c r="BV13" s="207" t="e">
        <f ca="1">BU13&amp;ข้อมูลนักเรียน!G13</f>
        <v>#DIV/0!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/>
      <c r="J14" s="123"/>
      <c r="K14" s="123"/>
      <c r="L14" s="123"/>
      <c r="M14" s="124"/>
      <c r="N14" s="122"/>
      <c r="O14" s="123"/>
      <c r="P14" s="123"/>
      <c r="Q14" s="123"/>
      <c r="R14" s="124"/>
      <c r="S14" s="122"/>
      <c r="T14" s="123"/>
      <c r="U14" s="123"/>
      <c r="V14" s="123"/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0</v>
      </c>
      <c r="AI14" s="202"/>
      <c r="AJ14" s="206">
        <f t="shared" ca="1" si="1"/>
        <v>0</v>
      </c>
      <c r="AK14" s="202"/>
      <c r="AL14" s="203"/>
      <c r="AM14" s="203"/>
      <c r="AN14" s="203"/>
      <c r="AO14" s="204"/>
      <c r="AP14" s="202"/>
      <c r="AQ14" s="203"/>
      <c r="AR14" s="203"/>
      <c r="AS14" s="203"/>
      <c r="AT14" s="204"/>
      <c r="AU14" s="202"/>
      <c r="AV14" s="203"/>
      <c r="AW14" s="203"/>
      <c r="AX14" s="203"/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0</v>
      </c>
      <c r="BK14" s="202"/>
      <c r="BL14" s="439" t="e">
        <f t="shared" ca="1" si="3"/>
        <v>#DIV/0!</v>
      </c>
      <c r="BM14" s="365"/>
      <c r="BN14" s="439" t="e">
        <f t="shared" ca="1" si="4"/>
        <v>#VALUE!</v>
      </c>
      <c r="BO14" s="159" t="e">
        <f t="shared" ca="1" si="5"/>
        <v>#DIV/0!</v>
      </c>
      <c r="BP14" s="206" t="e">
        <f t="shared" ca="1" si="8"/>
        <v>#DIV/0!</v>
      </c>
      <c r="BQ14" s="193">
        <f t="shared" ca="1" si="9"/>
        <v>0</v>
      </c>
      <c r="BR14" s="194" t="e">
        <f t="shared" ca="1" si="10"/>
        <v>#DIV/0!</v>
      </c>
      <c r="BS14" s="195" t="e">
        <f t="shared" ca="1" si="6"/>
        <v>#DIV/0!</v>
      </c>
      <c r="BT14" s="196" t="e">
        <f t="shared" ca="1" si="7"/>
        <v>#DIV/0!</v>
      </c>
      <c r="BU14" s="206" t="e">
        <f ca="1">IF(BT14="","",IF(BX14&lt;&gt;"","-",IF(BW14&lt;&gt;"",BW14,IF(COUNTIF(I14:BP14,"-1")&gt;0,"ร",VLOOKUP(BT14,หน้าหลัก!Q$5:U$13,4,TRUE)))))</f>
        <v>#DIV/0!</v>
      </c>
      <c r="BV14" s="207" t="e">
        <f ca="1">BU14&amp;ข้อมูลนักเรียน!G14</f>
        <v>#DIV/0!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/>
      <c r="J15" s="123"/>
      <c r="K15" s="123"/>
      <c r="L15" s="123"/>
      <c r="M15" s="124"/>
      <c r="N15" s="122"/>
      <c r="O15" s="123"/>
      <c r="P15" s="123"/>
      <c r="Q15" s="123"/>
      <c r="R15" s="124"/>
      <c r="S15" s="122"/>
      <c r="T15" s="123"/>
      <c r="U15" s="123"/>
      <c r="V15" s="123"/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0</v>
      </c>
      <c r="AI15" s="202"/>
      <c r="AJ15" s="206">
        <f t="shared" ca="1" si="1"/>
        <v>0</v>
      </c>
      <c r="AK15" s="202"/>
      <c r="AL15" s="203"/>
      <c r="AM15" s="203"/>
      <c r="AN15" s="203"/>
      <c r="AO15" s="204"/>
      <c r="AP15" s="202"/>
      <c r="AQ15" s="203"/>
      <c r="AR15" s="203"/>
      <c r="AS15" s="203"/>
      <c r="AT15" s="204"/>
      <c r="AU15" s="202"/>
      <c r="AV15" s="203"/>
      <c r="AW15" s="203"/>
      <c r="AX15" s="203"/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0</v>
      </c>
      <c r="BK15" s="202"/>
      <c r="BL15" s="439" t="e">
        <f t="shared" ca="1" si="3"/>
        <v>#DIV/0!</v>
      </c>
      <c r="BM15" s="365"/>
      <c r="BN15" s="439" t="e">
        <f t="shared" ca="1" si="4"/>
        <v>#VALUE!</v>
      </c>
      <c r="BO15" s="159" t="e">
        <f t="shared" ca="1" si="5"/>
        <v>#DIV/0!</v>
      </c>
      <c r="BP15" s="206" t="e">
        <f t="shared" ca="1" si="8"/>
        <v>#DIV/0!</v>
      </c>
      <c r="BQ15" s="193">
        <f t="shared" ca="1" si="9"/>
        <v>0</v>
      </c>
      <c r="BR15" s="194" t="e">
        <f t="shared" ca="1" si="10"/>
        <v>#DIV/0!</v>
      </c>
      <c r="BS15" s="195" t="e">
        <f t="shared" ca="1" si="6"/>
        <v>#DIV/0!</v>
      </c>
      <c r="BT15" s="196" t="e">
        <f t="shared" ca="1" si="7"/>
        <v>#DIV/0!</v>
      </c>
      <c r="BU15" s="206" t="e">
        <f ca="1">IF(BT15="","",IF(BX15&lt;&gt;"","-",IF(BW15&lt;&gt;"",BW15,IF(COUNTIF(I15:BP15,"-1")&gt;0,"ร",VLOOKUP(BT15,หน้าหลัก!Q$5:U$13,4,TRUE)))))</f>
        <v>#DIV/0!</v>
      </c>
      <c r="BV15" s="207" t="e">
        <f ca="1">BU15&amp;ข้อมูลนักเรียน!G15</f>
        <v>#DIV/0!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/>
      <c r="J16" s="123"/>
      <c r="K16" s="123"/>
      <c r="L16" s="123"/>
      <c r="M16" s="124"/>
      <c r="N16" s="122"/>
      <c r="O16" s="123"/>
      <c r="P16" s="123"/>
      <c r="Q16" s="123"/>
      <c r="R16" s="124"/>
      <c r="S16" s="122"/>
      <c r="T16" s="123"/>
      <c r="U16" s="123"/>
      <c r="V16" s="123"/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0</v>
      </c>
      <c r="AI16" s="202"/>
      <c r="AJ16" s="206">
        <f t="shared" ca="1" si="1"/>
        <v>0</v>
      </c>
      <c r="AK16" s="202"/>
      <c r="AL16" s="203"/>
      <c r="AM16" s="203"/>
      <c r="AN16" s="203"/>
      <c r="AO16" s="204"/>
      <c r="AP16" s="202"/>
      <c r="AQ16" s="203"/>
      <c r="AR16" s="203"/>
      <c r="AS16" s="203"/>
      <c r="AT16" s="204"/>
      <c r="AU16" s="202"/>
      <c r="AV16" s="203"/>
      <c r="AW16" s="203"/>
      <c r="AX16" s="203"/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0</v>
      </c>
      <c r="BK16" s="202"/>
      <c r="BL16" s="439" t="e">
        <f t="shared" ca="1" si="3"/>
        <v>#DIV/0!</v>
      </c>
      <c r="BM16" s="365"/>
      <c r="BN16" s="439" t="e">
        <f t="shared" ca="1" si="4"/>
        <v>#VALUE!</v>
      </c>
      <c r="BO16" s="159" t="e">
        <f t="shared" ca="1" si="5"/>
        <v>#DIV/0!</v>
      </c>
      <c r="BP16" s="206" t="e">
        <f t="shared" ca="1" si="8"/>
        <v>#DIV/0!</v>
      </c>
      <c r="BQ16" s="193">
        <f t="shared" ca="1" si="9"/>
        <v>0</v>
      </c>
      <c r="BR16" s="194" t="e">
        <f t="shared" ca="1" si="10"/>
        <v>#DIV/0!</v>
      </c>
      <c r="BS16" s="195" t="e">
        <f t="shared" ca="1" si="6"/>
        <v>#DIV/0!</v>
      </c>
      <c r="BT16" s="196" t="e">
        <f t="shared" ca="1" si="7"/>
        <v>#DIV/0!</v>
      </c>
      <c r="BU16" s="206" t="e">
        <f ca="1">IF(BT16="","",IF(BX16&lt;&gt;"","-",IF(BW16&lt;&gt;"",BW16,IF(COUNTIF(I16:BP16,"-1")&gt;0,"ร",VLOOKUP(BT16,หน้าหลัก!Q$5:U$13,4,TRUE)))))</f>
        <v>#DIV/0!</v>
      </c>
      <c r="BV16" s="207" t="e">
        <f ca="1">BU16&amp;ข้อมูลนักเรียน!G16</f>
        <v>#DIV/0!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/>
      <c r="J17" s="123"/>
      <c r="K17" s="123"/>
      <c r="L17" s="123"/>
      <c r="M17" s="124"/>
      <c r="N17" s="122"/>
      <c r="O17" s="123"/>
      <c r="P17" s="123"/>
      <c r="Q17" s="123"/>
      <c r="R17" s="124"/>
      <c r="S17" s="122"/>
      <c r="T17" s="123"/>
      <c r="U17" s="123"/>
      <c r="V17" s="123"/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0</v>
      </c>
      <c r="AI17" s="202"/>
      <c r="AJ17" s="206">
        <f t="shared" ca="1" si="1"/>
        <v>0</v>
      </c>
      <c r="AK17" s="202"/>
      <c r="AL17" s="203"/>
      <c r="AM17" s="203"/>
      <c r="AN17" s="203"/>
      <c r="AO17" s="204"/>
      <c r="AP17" s="202"/>
      <c r="AQ17" s="203"/>
      <c r="AR17" s="203"/>
      <c r="AS17" s="203"/>
      <c r="AT17" s="204"/>
      <c r="AU17" s="202"/>
      <c r="AV17" s="203"/>
      <c r="AW17" s="203"/>
      <c r="AX17" s="203"/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0</v>
      </c>
      <c r="BK17" s="202"/>
      <c r="BL17" s="439" t="e">
        <f t="shared" ca="1" si="3"/>
        <v>#DIV/0!</v>
      </c>
      <c r="BM17" s="365"/>
      <c r="BN17" s="439" t="e">
        <f t="shared" ca="1" si="4"/>
        <v>#VALUE!</v>
      </c>
      <c r="BO17" s="159" t="e">
        <f t="shared" ca="1" si="5"/>
        <v>#DIV/0!</v>
      </c>
      <c r="BP17" s="206" t="e">
        <f t="shared" ca="1" si="8"/>
        <v>#DIV/0!</v>
      </c>
      <c r="BQ17" s="193">
        <f t="shared" ca="1" si="9"/>
        <v>0</v>
      </c>
      <c r="BR17" s="194" t="e">
        <f t="shared" ca="1" si="10"/>
        <v>#DIV/0!</v>
      </c>
      <c r="BS17" s="195" t="e">
        <f t="shared" ca="1" si="6"/>
        <v>#DIV/0!</v>
      </c>
      <c r="BT17" s="196" t="e">
        <f t="shared" ca="1" si="7"/>
        <v>#DIV/0!</v>
      </c>
      <c r="BU17" s="206" t="e">
        <f ca="1">IF(BT17="","",IF(BX17&lt;&gt;"","-",IF(BW17&lt;&gt;"",BW17,IF(COUNTIF(I17:BP17,"-1")&gt;0,"ร",VLOOKUP(BT17,หน้าหลัก!Q$5:U$13,4,TRUE)))))</f>
        <v>#DIV/0!</v>
      </c>
      <c r="BV17" s="207" t="e">
        <f ca="1">BU17&amp;ข้อมูลนักเรียน!G17</f>
        <v>#DIV/0!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/>
      <c r="J18" s="123"/>
      <c r="K18" s="123"/>
      <c r="L18" s="123"/>
      <c r="M18" s="124"/>
      <c r="N18" s="122"/>
      <c r="O18" s="123"/>
      <c r="P18" s="123"/>
      <c r="Q18" s="123"/>
      <c r="R18" s="124"/>
      <c r="S18" s="122"/>
      <c r="T18" s="123"/>
      <c r="U18" s="123"/>
      <c r="V18" s="123"/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0</v>
      </c>
      <c r="AI18" s="202"/>
      <c r="AJ18" s="206">
        <f t="shared" ca="1" si="1"/>
        <v>0</v>
      </c>
      <c r="AK18" s="202"/>
      <c r="AL18" s="203"/>
      <c r="AM18" s="203"/>
      <c r="AN18" s="203"/>
      <c r="AO18" s="204"/>
      <c r="AP18" s="202"/>
      <c r="AQ18" s="203"/>
      <c r="AR18" s="203"/>
      <c r="AS18" s="203"/>
      <c r="AT18" s="204"/>
      <c r="AU18" s="202"/>
      <c r="AV18" s="203"/>
      <c r="AW18" s="203"/>
      <c r="AX18" s="203"/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0</v>
      </c>
      <c r="BK18" s="202"/>
      <c r="BL18" s="439" t="e">
        <f t="shared" ca="1" si="3"/>
        <v>#DIV/0!</v>
      </c>
      <c r="BM18" s="365"/>
      <c r="BN18" s="439" t="e">
        <f t="shared" ca="1" si="4"/>
        <v>#VALUE!</v>
      </c>
      <c r="BO18" s="159" t="e">
        <f t="shared" ca="1" si="5"/>
        <v>#DIV/0!</v>
      </c>
      <c r="BP18" s="206" t="e">
        <f t="shared" ca="1" si="8"/>
        <v>#DIV/0!</v>
      </c>
      <c r="BQ18" s="193">
        <f t="shared" ca="1" si="9"/>
        <v>0</v>
      </c>
      <c r="BR18" s="194" t="e">
        <f t="shared" ca="1" si="10"/>
        <v>#DIV/0!</v>
      </c>
      <c r="BS18" s="195" t="e">
        <f t="shared" ca="1" si="6"/>
        <v>#DIV/0!</v>
      </c>
      <c r="BT18" s="196" t="e">
        <f t="shared" ca="1" si="7"/>
        <v>#DIV/0!</v>
      </c>
      <c r="BU18" s="206" t="e">
        <f ca="1">IF(BT18="","",IF(BX18&lt;&gt;"","-",IF(BW18&lt;&gt;"",BW18,IF(COUNTIF(I18:BP18,"-1")&gt;0,"ร",VLOOKUP(BT18,หน้าหลัก!Q$5:U$13,4,TRUE)))))</f>
        <v>#DIV/0!</v>
      </c>
      <c r="BV18" s="207" t="e">
        <f ca="1">BU18&amp;ข้อมูลนักเรียน!G18</f>
        <v>#DIV/0!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mergeCells count="130">
    <mergeCell ref="BQ3:BW3"/>
    <mergeCell ref="BX3:BX7"/>
    <mergeCell ref="B4:C4"/>
    <mergeCell ref="D4:F4"/>
    <mergeCell ref="I4:W4"/>
    <mergeCell ref="X4:AG4"/>
    <mergeCell ref="AH4:AH6"/>
    <mergeCell ref="AI4:AI6"/>
    <mergeCell ref="AJ4:AJ6"/>
    <mergeCell ref="AK4:BA4"/>
    <mergeCell ref="B3:C3"/>
    <mergeCell ref="E3:F3"/>
    <mergeCell ref="I3:W3"/>
    <mergeCell ref="X3:AJ3"/>
    <mergeCell ref="AK3:BA3"/>
    <mergeCell ref="BB3:BP3"/>
    <mergeCell ref="BS4:BS6"/>
    <mergeCell ref="BT4:BT6"/>
    <mergeCell ref="BU4:BU7"/>
    <mergeCell ref="BV4:BV7"/>
    <mergeCell ref="BW4:BW7"/>
    <mergeCell ref="B5:B7"/>
    <mergeCell ref="C5:C7"/>
    <mergeCell ref="D5:D7"/>
    <mergeCell ref="E5:F6"/>
    <mergeCell ref="I5:I6"/>
    <mergeCell ref="BB4:BI4"/>
    <mergeCell ref="BJ4:BJ6"/>
    <mergeCell ref="BK4:BO4"/>
    <mergeCell ref="BP4:BP6"/>
    <mergeCell ref="BQ4:BQ6"/>
    <mergeCell ref="BR4:BR6"/>
    <mergeCell ref="BC5:BC6"/>
    <mergeCell ref="BD5:BD6"/>
    <mergeCell ref="BE5:BE6"/>
    <mergeCell ref="BF5:BF6"/>
    <mergeCell ref="P5:P6"/>
    <mergeCell ref="Q5:Q6"/>
    <mergeCell ref="R5:R6"/>
    <mergeCell ref="S5:S6"/>
    <mergeCell ref="T5:T6"/>
    <mergeCell ref="U5:U6"/>
    <mergeCell ref="J5:J6"/>
    <mergeCell ref="K5:K6"/>
    <mergeCell ref="L5:L6"/>
    <mergeCell ref="M5:M6"/>
    <mergeCell ref="N5:N6"/>
    <mergeCell ref="O5:O6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BG5:BG6"/>
    <mergeCell ref="BH5:BH6"/>
    <mergeCell ref="BI5:BI6"/>
    <mergeCell ref="BK5:BL5"/>
    <mergeCell ref="BM5:BN5"/>
    <mergeCell ref="BO5:BO6"/>
    <mergeCell ref="AW5:AW6"/>
    <mergeCell ref="AX5:AX6"/>
    <mergeCell ref="AY5:AY6"/>
    <mergeCell ref="AZ5:AZ6"/>
    <mergeCell ref="BA5:BA6"/>
    <mergeCell ref="BB5:BB6"/>
    <mergeCell ref="D13:F13"/>
    <mergeCell ref="D14:F14"/>
    <mergeCell ref="D15:F15"/>
    <mergeCell ref="D16:F16"/>
    <mergeCell ref="D17:F17"/>
    <mergeCell ref="D18:F18"/>
    <mergeCell ref="E7:F7"/>
    <mergeCell ref="D8:F8"/>
    <mergeCell ref="D9:F9"/>
    <mergeCell ref="D10:F10"/>
    <mergeCell ref="D11:F11"/>
    <mergeCell ref="D12:F12"/>
    <mergeCell ref="D25:F25"/>
    <mergeCell ref="D26:F26"/>
    <mergeCell ref="D27:F27"/>
    <mergeCell ref="D28:F28"/>
    <mergeCell ref="D29:F29"/>
    <mergeCell ref="D30:F30"/>
    <mergeCell ref="D19:F19"/>
    <mergeCell ref="D20:F20"/>
    <mergeCell ref="D21:F21"/>
    <mergeCell ref="D22:F22"/>
    <mergeCell ref="D23:F23"/>
    <mergeCell ref="D24:F24"/>
    <mergeCell ref="D37:F37"/>
    <mergeCell ref="D38:F38"/>
    <mergeCell ref="D39:F39"/>
    <mergeCell ref="D40:F40"/>
    <mergeCell ref="D41:F41"/>
    <mergeCell ref="D42:F42"/>
    <mergeCell ref="D31:F31"/>
    <mergeCell ref="D32:F32"/>
    <mergeCell ref="D33:F33"/>
    <mergeCell ref="D34:F34"/>
    <mergeCell ref="D35:F35"/>
    <mergeCell ref="D36:F36"/>
    <mergeCell ref="D49:F49"/>
    <mergeCell ref="D50:F50"/>
    <mergeCell ref="D51:F51"/>
    <mergeCell ref="D52:F52"/>
    <mergeCell ref="D43:F43"/>
    <mergeCell ref="D44:F44"/>
    <mergeCell ref="D45:F45"/>
    <mergeCell ref="D46:F46"/>
    <mergeCell ref="D47:F47"/>
    <mergeCell ref="D48:F48"/>
  </mergeCells>
  <conditionalFormatting sqref="BX8:BX52">
    <cfRule type="cellIs" dxfId="99" priority="61" operator="notEqual">
      <formula>""""""</formula>
    </cfRule>
  </conditionalFormatting>
  <conditionalFormatting sqref="I8:I52">
    <cfRule type="cellIs" dxfId="98" priority="60" operator="lessThan">
      <formula>$I$7/2</formula>
    </cfRule>
  </conditionalFormatting>
  <conditionalFormatting sqref="J8:J52">
    <cfRule type="cellIs" dxfId="97" priority="59" operator="lessThan">
      <formula>$J$7/2</formula>
    </cfRule>
  </conditionalFormatting>
  <conditionalFormatting sqref="K8:K52">
    <cfRule type="cellIs" dxfId="96" priority="58" operator="lessThan">
      <formula>$K$7/2</formula>
    </cfRule>
  </conditionalFormatting>
  <conditionalFormatting sqref="L8:L52">
    <cfRule type="cellIs" dxfId="95" priority="57" operator="lessThan">
      <formula>$L$7/2</formula>
    </cfRule>
  </conditionalFormatting>
  <conditionalFormatting sqref="M8:M52">
    <cfRule type="cellIs" dxfId="94" priority="56" operator="lessThan">
      <formula>$M$7/2</formula>
    </cfRule>
  </conditionalFormatting>
  <conditionalFormatting sqref="N8:N52">
    <cfRule type="cellIs" dxfId="93" priority="55" operator="lessThan">
      <formula>$N$7/2</formula>
    </cfRule>
  </conditionalFormatting>
  <conditionalFormatting sqref="O8:O52">
    <cfRule type="cellIs" dxfId="92" priority="54" operator="lessThan">
      <formula>$O$7/2</formula>
    </cfRule>
  </conditionalFormatting>
  <conditionalFormatting sqref="P8:P52">
    <cfRule type="cellIs" dxfId="91" priority="53" operator="lessThan">
      <formula>$P$7/2</formula>
    </cfRule>
  </conditionalFormatting>
  <conditionalFormatting sqref="Q8:Q52">
    <cfRule type="cellIs" dxfId="90" priority="52" operator="lessThan">
      <formula>$Q$7/2</formula>
    </cfRule>
  </conditionalFormatting>
  <conditionalFormatting sqref="R8:R52">
    <cfRule type="cellIs" dxfId="89" priority="51" operator="lessThan">
      <formula>$R$7/2</formula>
    </cfRule>
  </conditionalFormatting>
  <conditionalFormatting sqref="S8:S52">
    <cfRule type="cellIs" dxfId="88" priority="50" operator="lessThan">
      <formula>$S$7/2</formula>
    </cfRule>
  </conditionalFormatting>
  <conditionalFormatting sqref="T8:T52">
    <cfRule type="cellIs" dxfId="87" priority="49" operator="lessThan">
      <formula>$T$7/2</formula>
    </cfRule>
  </conditionalFormatting>
  <conditionalFormatting sqref="U8:U52">
    <cfRule type="cellIs" dxfId="86" priority="48" operator="lessThan">
      <formula>$U$7/2</formula>
    </cfRule>
  </conditionalFormatting>
  <conditionalFormatting sqref="V8:V52">
    <cfRule type="cellIs" dxfId="85" priority="47" operator="lessThan">
      <formula>$V$7/2</formula>
    </cfRule>
  </conditionalFormatting>
  <conditionalFormatting sqref="W8:W52">
    <cfRule type="cellIs" dxfId="84" priority="46" operator="lessThan">
      <formula>$W$7/2</formula>
    </cfRule>
  </conditionalFormatting>
  <conditionalFormatting sqref="X8:X52">
    <cfRule type="cellIs" dxfId="83" priority="45" operator="lessThan">
      <formula>$X$7/2</formula>
    </cfRule>
  </conditionalFormatting>
  <conditionalFormatting sqref="Y8:Y52">
    <cfRule type="cellIs" dxfId="82" priority="44" operator="lessThan">
      <formula>$Y$7/2</formula>
    </cfRule>
  </conditionalFormatting>
  <conditionalFormatting sqref="Z8:Z52">
    <cfRule type="cellIs" dxfId="81" priority="43" operator="lessThan">
      <formula>$Z$7/2</formula>
    </cfRule>
  </conditionalFormatting>
  <conditionalFormatting sqref="AA8:AA52">
    <cfRule type="cellIs" dxfId="80" priority="42" operator="lessThan">
      <formula>$AA$7/2</formula>
    </cfRule>
  </conditionalFormatting>
  <conditionalFormatting sqref="AB8:AB52">
    <cfRule type="cellIs" dxfId="79" priority="41" operator="lessThan">
      <formula>$AB$7/2</formula>
    </cfRule>
  </conditionalFormatting>
  <conditionalFormatting sqref="AC8:AC52">
    <cfRule type="cellIs" dxfId="78" priority="40" operator="lessThan">
      <formula>$AC$7/2</formula>
    </cfRule>
  </conditionalFormatting>
  <conditionalFormatting sqref="AD8:AD52">
    <cfRule type="cellIs" dxfId="77" priority="39" operator="lessThan">
      <formula>$AD$7/2</formula>
    </cfRule>
  </conditionalFormatting>
  <conditionalFormatting sqref="AE8:AE52">
    <cfRule type="cellIs" dxfId="76" priority="38" operator="lessThan">
      <formula>$AE$7/2</formula>
    </cfRule>
  </conditionalFormatting>
  <conditionalFormatting sqref="AF8:AF52">
    <cfRule type="cellIs" dxfId="75" priority="37" operator="lessThan">
      <formula>$AF$7/2</formula>
    </cfRule>
  </conditionalFormatting>
  <conditionalFormatting sqref="AG8:AG52">
    <cfRule type="cellIs" dxfId="74" priority="36" operator="lessThan">
      <formula>$AG$7/2</formula>
    </cfRule>
  </conditionalFormatting>
  <conditionalFormatting sqref="AH8:AH52">
    <cfRule type="cellIs" dxfId="73" priority="35" operator="lessThan">
      <formula>$AH$7/2</formula>
    </cfRule>
  </conditionalFormatting>
  <conditionalFormatting sqref="AI8:AI52">
    <cfRule type="cellIs" dxfId="72" priority="34" operator="lessThan">
      <formula>$AI$7/2</formula>
    </cfRule>
  </conditionalFormatting>
  <conditionalFormatting sqref="AJ8:AJ52">
    <cfRule type="cellIs" dxfId="71" priority="33" operator="lessThan">
      <formula>$AJ$7/2</formula>
    </cfRule>
  </conditionalFormatting>
  <conditionalFormatting sqref="AK8:AK52">
    <cfRule type="cellIs" dxfId="70" priority="32" operator="lessThan">
      <formula>$AK$7/2</formula>
    </cfRule>
  </conditionalFormatting>
  <conditionalFormatting sqref="AL8:AL52">
    <cfRule type="cellIs" dxfId="69" priority="31" operator="lessThan">
      <formula>$AL$7/2</formula>
    </cfRule>
  </conditionalFormatting>
  <conditionalFormatting sqref="AM8:AM52">
    <cfRule type="cellIs" dxfId="68" priority="30" operator="lessThan">
      <formula>$AM$7/2</formula>
    </cfRule>
  </conditionalFormatting>
  <conditionalFormatting sqref="AN8:AN52">
    <cfRule type="cellIs" dxfId="67" priority="29" operator="lessThan">
      <formula>$AN$7/2</formula>
    </cfRule>
  </conditionalFormatting>
  <conditionalFormatting sqref="AO8:AO52">
    <cfRule type="cellIs" dxfId="66" priority="28" operator="lessThan">
      <formula>$AO$7/2</formula>
    </cfRule>
  </conditionalFormatting>
  <conditionalFormatting sqref="AP8:AP52">
    <cfRule type="cellIs" dxfId="65" priority="27" operator="lessThan">
      <formula>$AP$7/2</formula>
    </cfRule>
  </conditionalFormatting>
  <conditionalFormatting sqref="AQ8:AQ52">
    <cfRule type="cellIs" dxfId="64" priority="26" operator="lessThan">
      <formula>$AQ$7/2</formula>
    </cfRule>
  </conditionalFormatting>
  <conditionalFormatting sqref="AR8:AR52">
    <cfRule type="cellIs" dxfId="63" priority="25" operator="lessThan">
      <formula>$AR$7/2</formula>
    </cfRule>
  </conditionalFormatting>
  <conditionalFormatting sqref="AS8:AS52">
    <cfRule type="cellIs" dxfId="62" priority="24" operator="lessThan">
      <formula>$AS$7/2</formula>
    </cfRule>
  </conditionalFormatting>
  <conditionalFormatting sqref="AT8:AT52">
    <cfRule type="cellIs" dxfId="61" priority="23" operator="lessThan">
      <formula>$AT$7/2</formula>
    </cfRule>
  </conditionalFormatting>
  <conditionalFormatting sqref="AU8:AU52">
    <cfRule type="cellIs" dxfId="60" priority="22" operator="lessThan">
      <formula>$AU$7/2</formula>
    </cfRule>
  </conditionalFormatting>
  <conditionalFormatting sqref="AV8:AV52">
    <cfRule type="cellIs" dxfId="59" priority="21" operator="lessThan">
      <formula>$AV$7/2</formula>
    </cfRule>
  </conditionalFormatting>
  <conditionalFormatting sqref="AW8:AW52">
    <cfRule type="cellIs" dxfId="58" priority="20" operator="lessThan">
      <formula>$AW$7/2</formula>
    </cfRule>
  </conditionalFormatting>
  <conditionalFormatting sqref="AX8:AX52">
    <cfRule type="cellIs" dxfId="57" priority="19" operator="lessThan">
      <formula>$AX$7/2</formula>
    </cfRule>
  </conditionalFormatting>
  <conditionalFormatting sqref="AY8:AY52">
    <cfRule type="cellIs" dxfId="56" priority="18" operator="lessThan">
      <formula>$AY$7/2</formula>
    </cfRule>
  </conditionalFormatting>
  <conditionalFormatting sqref="AZ8:AZ52">
    <cfRule type="cellIs" dxfId="55" priority="17" operator="lessThan">
      <formula>$AZ$7/2</formula>
    </cfRule>
  </conditionalFormatting>
  <conditionalFormatting sqref="BA8:BA52">
    <cfRule type="cellIs" dxfId="54" priority="16" operator="lessThan">
      <formula>$BA$7/2</formula>
    </cfRule>
  </conditionalFormatting>
  <conditionalFormatting sqref="BB8:BB52">
    <cfRule type="cellIs" dxfId="53" priority="15" operator="lessThan">
      <formula>$BB$7/2</formula>
    </cfRule>
  </conditionalFormatting>
  <conditionalFormatting sqref="BC8:BC52">
    <cfRule type="cellIs" dxfId="52" priority="14" operator="lessThan">
      <formula>$BC$7/2</formula>
    </cfRule>
  </conditionalFormatting>
  <conditionalFormatting sqref="BD8:BD52">
    <cfRule type="cellIs" dxfId="51" priority="13" operator="lessThan">
      <formula>$BD$7/2</formula>
    </cfRule>
  </conditionalFormatting>
  <conditionalFormatting sqref="BE8:BE52">
    <cfRule type="cellIs" dxfId="50" priority="12" operator="lessThan">
      <formula>$BE$7/2</formula>
    </cfRule>
  </conditionalFormatting>
  <conditionalFormatting sqref="BF8:BF52">
    <cfRule type="cellIs" dxfId="49" priority="11" operator="lessThan">
      <formula>$BF$7/2</formula>
    </cfRule>
  </conditionalFormatting>
  <conditionalFormatting sqref="BG8:BG52">
    <cfRule type="cellIs" dxfId="48" priority="10" operator="lessThan">
      <formula>$BG$7/2</formula>
    </cfRule>
  </conditionalFormatting>
  <conditionalFormatting sqref="BH8:BH52">
    <cfRule type="cellIs" dxfId="47" priority="9" operator="lessThan">
      <formula>$BH$7/2</formula>
    </cfRule>
  </conditionalFormatting>
  <conditionalFormatting sqref="BI8:BI52">
    <cfRule type="cellIs" dxfId="46" priority="8" operator="lessThan">
      <formula>$BI$7/2</formula>
    </cfRule>
  </conditionalFormatting>
  <conditionalFormatting sqref="BJ8:BJ52">
    <cfRule type="cellIs" dxfId="45" priority="7" operator="lessThan">
      <formula>$BJ$7/2</formula>
    </cfRule>
  </conditionalFormatting>
  <conditionalFormatting sqref="BK8:BK52">
    <cfRule type="cellIs" dxfId="44" priority="6" operator="lessThan">
      <formula>$BK$7/2</formula>
    </cfRule>
  </conditionalFormatting>
  <conditionalFormatting sqref="BL8:BL52">
    <cfRule type="cellIs" dxfId="43" priority="5" operator="lessThan">
      <formula>$BL$7/2</formula>
    </cfRule>
  </conditionalFormatting>
  <conditionalFormatting sqref="BM8:BM52">
    <cfRule type="cellIs" dxfId="42" priority="4" operator="lessThan">
      <formula>$BM$7/2</formula>
    </cfRule>
  </conditionalFormatting>
  <conditionalFormatting sqref="BN8:BN52">
    <cfRule type="cellIs" dxfId="41" priority="3" operator="lessThan">
      <formula>$BN$7/2</formula>
    </cfRule>
  </conditionalFormatting>
  <conditionalFormatting sqref="BO8:BO52">
    <cfRule type="cellIs" dxfId="40" priority="2" operator="lessThan">
      <formula>$BO$7/2</formula>
    </cfRule>
  </conditionalFormatting>
  <conditionalFormatting sqref="BP8:BP52">
    <cfRule type="cellIs" dxfId="39" priority="1" operator="lessThan">
      <formula>$BP$7/2</formula>
    </cfRule>
  </conditionalFormatting>
  <dataValidations count="65"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whole" allowBlank="1" showInputMessage="1" showErrorMessage="1" sqref="I7:AG7">
      <formula1>1</formula1>
      <formula2>50</formula2>
    </dataValidation>
    <dataValidation type="list" allowBlank="1" showInputMessage="1" showErrorMessage="1" promptTitle="เช็คเวลาเรียน" sqref="I53:BX1048576">
      <formula1>เช็ค</formula1>
    </dataValidation>
    <dataValidation type="list" allowBlank="1" showInputMessage="1" sqref="BW8:BW52">
      <formula1>regrade</formula1>
    </dataValidation>
    <dataValidation allowBlank="1" showInputMessage="1" showErrorMessage="1" promptTitle="เดือน" sqref="BX3"/>
    <dataValidation allowBlank="1" showInputMessage="1" showErrorMessage="1" promptTitle="เช็คเวลาเรียน" sqref="BX8:BX52 BL7:BP7 BJ7 AH7:AJ7"/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N63"/>
  <sheetViews>
    <sheetView workbookViewId="0">
      <selection activeCell="P27" sqref="P27"/>
    </sheetView>
  </sheetViews>
  <sheetFormatPr defaultColWidth="0" defaultRowHeight="15" zeroHeight="1" x14ac:dyDescent="0.25"/>
  <cols>
    <col min="1" max="1" width="2.75" style="94" customWidth="1"/>
    <col min="2" max="2" width="3.5" style="146" customWidth="1"/>
    <col min="3" max="3" width="6.875" style="146" customWidth="1"/>
    <col min="4" max="4" width="14.875" style="146" customWidth="1"/>
    <col min="5" max="5" width="4.25" style="146" customWidth="1"/>
    <col min="6" max="6" width="5.75" style="146" customWidth="1"/>
    <col min="7" max="7" width="4.75" style="146" hidden="1" customWidth="1"/>
    <col min="8" max="17" width="3.125" style="3" customWidth="1"/>
    <col min="18" max="18" width="4.375" style="3" customWidth="1"/>
    <col min="19" max="19" width="5" style="3" customWidth="1"/>
    <col min="20" max="20" width="7.25" style="3" customWidth="1"/>
    <col min="21" max="21" width="6.375" style="3" customWidth="1"/>
    <col min="22" max="22" width="6.125" style="3" hidden="1" customWidth="1"/>
    <col min="23" max="23" width="9" style="3" customWidth="1"/>
    <col min="24" max="31" width="9" style="3" hidden="1" customWidth="1"/>
    <col min="32" max="40" width="0" style="3" hidden="1" customWidth="1"/>
    <col min="41" max="16384" width="9" style="3" hidden="1"/>
  </cols>
  <sheetData>
    <row r="1" spans="1:23" ht="18" customHeight="1" x14ac:dyDescent="0.25">
      <c r="A1" s="97"/>
      <c r="B1" s="98"/>
      <c r="C1" s="98"/>
      <c r="D1" s="98"/>
      <c r="E1" s="98"/>
      <c r="F1" s="98"/>
      <c r="G1" s="98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</row>
    <row r="2" spans="1:23" ht="32.25" customHeight="1" thickBot="1" x14ac:dyDescent="0.3">
      <c r="A2" s="97"/>
      <c r="B2" s="98"/>
      <c r="C2" s="98"/>
      <c r="D2" s="98"/>
      <c r="E2" s="98"/>
      <c r="F2" s="98"/>
      <c r="G2" s="98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</row>
    <row r="3" spans="1:23" ht="18.75" x14ac:dyDescent="0.25">
      <c r="A3" s="97"/>
      <c r="B3" s="640" t="s">
        <v>73</v>
      </c>
      <c r="C3" s="752" t="s">
        <v>86</v>
      </c>
      <c r="D3" s="694" t="s">
        <v>141</v>
      </c>
      <c r="E3" s="762"/>
      <c r="F3" s="695"/>
      <c r="G3" s="147"/>
      <c r="H3" s="757" t="s">
        <v>165</v>
      </c>
      <c r="I3" s="757"/>
      <c r="J3" s="757"/>
      <c r="K3" s="757"/>
      <c r="L3" s="757"/>
      <c r="M3" s="757"/>
      <c r="N3" s="757"/>
      <c r="O3" s="757"/>
      <c r="P3" s="757"/>
      <c r="Q3" s="757"/>
      <c r="R3" s="757"/>
      <c r="S3" s="757"/>
      <c r="T3" s="758"/>
      <c r="U3" s="755" t="s">
        <v>38</v>
      </c>
      <c r="V3" s="759"/>
      <c r="W3" s="97"/>
    </row>
    <row r="4" spans="1:23" ht="20.25" customHeight="1" x14ac:dyDescent="0.25">
      <c r="A4" s="97"/>
      <c r="B4" s="641"/>
      <c r="C4" s="753"/>
      <c r="D4" s="696"/>
      <c r="E4" s="763"/>
      <c r="F4" s="697"/>
      <c r="G4" s="148"/>
      <c r="H4" s="756" t="s">
        <v>144</v>
      </c>
      <c r="I4" s="756"/>
      <c r="J4" s="756"/>
      <c r="K4" s="756"/>
      <c r="L4" s="756"/>
      <c r="M4" s="756"/>
      <c r="N4" s="756"/>
      <c r="O4" s="756"/>
      <c r="P4" s="756"/>
      <c r="Q4" s="756"/>
      <c r="R4" s="721" t="s">
        <v>49</v>
      </c>
      <c r="S4" s="728" t="s">
        <v>145</v>
      </c>
      <c r="T4" s="728" t="s">
        <v>142</v>
      </c>
      <c r="U4" s="755"/>
      <c r="V4" s="760" t="s">
        <v>140</v>
      </c>
      <c r="W4" s="97"/>
    </row>
    <row r="5" spans="1:23" ht="20.25" customHeight="1" x14ac:dyDescent="0.25">
      <c r="A5" s="97"/>
      <c r="B5" s="641"/>
      <c r="C5" s="753"/>
      <c r="D5" s="696"/>
      <c r="E5" s="763"/>
      <c r="F5" s="697"/>
      <c r="G5" s="148"/>
      <c r="H5" s="337">
        <v>1</v>
      </c>
      <c r="I5" s="338">
        <v>2</v>
      </c>
      <c r="J5" s="338">
        <v>3</v>
      </c>
      <c r="K5" s="338">
        <v>4</v>
      </c>
      <c r="L5" s="339">
        <v>5</v>
      </c>
      <c r="M5" s="340">
        <v>6</v>
      </c>
      <c r="N5" s="338">
        <v>7</v>
      </c>
      <c r="O5" s="338">
        <v>8</v>
      </c>
      <c r="P5" s="340">
        <v>9</v>
      </c>
      <c r="Q5" s="338">
        <v>10</v>
      </c>
      <c r="R5" s="723"/>
      <c r="S5" s="730"/>
      <c r="T5" s="729"/>
      <c r="U5" s="755"/>
      <c r="V5" s="760"/>
      <c r="W5" s="97"/>
    </row>
    <row r="6" spans="1:23" ht="21" hidden="1" customHeight="1" x14ac:dyDescent="0.25">
      <c r="A6" s="97"/>
      <c r="B6" s="641"/>
      <c r="C6" s="753"/>
      <c r="D6" s="696"/>
      <c r="E6" s="763"/>
      <c r="F6" s="697"/>
      <c r="G6" s="148"/>
      <c r="H6" s="341"/>
      <c r="I6" s="342"/>
      <c r="J6" s="342"/>
      <c r="K6" s="342"/>
      <c r="L6" s="343"/>
      <c r="M6" s="341"/>
      <c r="N6" s="342"/>
      <c r="O6" s="342"/>
      <c r="P6" s="341"/>
      <c r="Q6" s="344"/>
      <c r="R6" s="345">
        <f>SUM(H6:I6)</f>
        <v>0</v>
      </c>
      <c r="S6" s="345">
        <v>100</v>
      </c>
      <c r="T6" s="729"/>
      <c r="U6" s="755"/>
      <c r="V6" s="760"/>
      <c r="W6" s="97"/>
    </row>
    <row r="7" spans="1:23" ht="19.5" thickBot="1" x14ac:dyDescent="0.3">
      <c r="A7" s="97"/>
      <c r="B7" s="642"/>
      <c r="C7" s="754"/>
      <c r="D7" s="698"/>
      <c r="E7" s="764"/>
      <c r="F7" s="699"/>
      <c r="G7" s="105"/>
      <c r="H7" s="149">
        <v>10</v>
      </c>
      <c r="I7" s="150">
        <v>10</v>
      </c>
      <c r="J7" s="150">
        <v>10</v>
      </c>
      <c r="K7" s="150">
        <v>10</v>
      </c>
      <c r="L7" s="151">
        <v>10</v>
      </c>
      <c r="M7" s="149">
        <v>10</v>
      </c>
      <c r="N7" s="150">
        <v>10</v>
      </c>
      <c r="O7" s="150">
        <v>10</v>
      </c>
      <c r="P7" s="150">
        <v>10</v>
      </c>
      <c r="Q7" s="150">
        <v>10</v>
      </c>
      <c r="R7" s="351">
        <f>SUM(H7:Q7)</f>
        <v>100</v>
      </c>
      <c r="S7" s="352">
        <v>100</v>
      </c>
      <c r="T7" s="730"/>
      <c r="U7" s="755"/>
      <c r="V7" s="761"/>
      <c r="W7" s="97"/>
    </row>
    <row r="8" spans="1:23" s="8" customFormat="1" ht="15.75" customHeight="1" x14ac:dyDescent="0.2">
      <c r="A8" s="106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53"/>
      <c r="H8" s="154">
        <v>8</v>
      </c>
      <c r="I8" s="155">
        <v>8</v>
      </c>
      <c r="J8" s="155">
        <v>8</v>
      </c>
      <c r="K8" s="155">
        <v>8</v>
      </c>
      <c r="L8" s="156">
        <v>8</v>
      </c>
      <c r="M8" s="154">
        <v>8</v>
      </c>
      <c r="N8" s="155">
        <v>8</v>
      </c>
      <c r="O8" s="155">
        <v>8</v>
      </c>
      <c r="P8" s="154">
        <v>8</v>
      </c>
      <c r="Q8" s="157">
        <v>8</v>
      </c>
      <c r="R8" s="158">
        <f t="shared" ref="R8:R52" ca="1" si="0">IF(C8="","",SUM(H8:Q8))</f>
        <v>80</v>
      </c>
      <c r="S8" s="159">
        <f t="shared" ref="S8:S52" ca="1" si="1">IF(C8="","",ROUND(R8/R$7*S$7,0))</f>
        <v>80</v>
      </c>
      <c r="T8" s="160" t="str">
        <f t="shared" ref="T8:T52" ca="1" si="2">IF(S8="","",IF(U8&lt;&gt;"","-",VLOOKUP(S8,kun,5,TRUE)))</f>
        <v>ดีเยี่ยม</v>
      </c>
      <c r="U8" s="161" t="str">
        <f ca="1">เวลาเรียน1!G8</f>
        <v/>
      </c>
      <c r="V8" s="162" t="str">
        <f ca="1">T8&amp;ข้อมูลนักเรียน!G8</f>
        <v>ดีเยี่ยมชาย</v>
      </c>
      <c r="W8" s="106"/>
    </row>
    <row r="9" spans="1:23" s="8" customFormat="1" ht="15.75" customHeight="1" x14ac:dyDescent="0.2">
      <c r="A9" s="106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153"/>
      <c r="H9" s="163">
        <v>8</v>
      </c>
      <c r="I9" s="123">
        <v>8</v>
      </c>
      <c r="J9" s="123">
        <v>8</v>
      </c>
      <c r="K9" s="123">
        <v>8</v>
      </c>
      <c r="L9" s="124">
        <v>8</v>
      </c>
      <c r="M9" s="163">
        <v>8</v>
      </c>
      <c r="N9" s="123">
        <v>8</v>
      </c>
      <c r="O9" s="123">
        <v>8</v>
      </c>
      <c r="P9" s="163">
        <v>8</v>
      </c>
      <c r="Q9" s="164">
        <v>8</v>
      </c>
      <c r="R9" s="125">
        <f t="shared" ca="1" si="0"/>
        <v>80</v>
      </c>
      <c r="S9" s="125">
        <f t="shared" ca="1" si="1"/>
        <v>80</v>
      </c>
      <c r="T9" s="127" t="str">
        <f t="shared" ca="1" si="2"/>
        <v>ดีเยี่ยม</v>
      </c>
      <c r="U9" s="165" t="str">
        <f ca="1">เวลาเรียน1!G9</f>
        <v/>
      </c>
      <c r="V9" s="166" t="str">
        <f ca="1">T9&amp;ข้อมูลนักเรียน!G9</f>
        <v>ดีเยี่ยมชาย</v>
      </c>
      <c r="W9" s="106"/>
    </row>
    <row r="10" spans="1:23" s="8" customFormat="1" ht="15.75" customHeight="1" x14ac:dyDescent="0.2">
      <c r="A10" s="106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153"/>
      <c r="H10" s="163">
        <v>8</v>
      </c>
      <c r="I10" s="123">
        <v>8</v>
      </c>
      <c r="J10" s="123">
        <v>8</v>
      </c>
      <c r="K10" s="123">
        <v>8</v>
      </c>
      <c r="L10" s="124">
        <v>8</v>
      </c>
      <c r="M10" s="163">
        <v>8</v>
      </c>
      <c r="N10" s="123">
        <v>8</v>
      </c>
      <c r="O10" s="123">
        <v>8</v>
      </c>
      <c r="P10" s="163">
        <v>8</v>
      </c>
      <c r="Q10" s="164">
        <v>8</v>
      </c>
      <c r="R10" s="125">
        <f t="shared" ca="1" si="0"/>
        <v>80</v>
      </c>
      <c r="S10" s="125">
        <f t="shared" ca="1" si="1"/>
        <v>80</v>
      </c>
      <c r="T10" s="127" t="str">
        <f t="shared" ca="1" si="2"/>
        <v>ดีเยี่ยม</v>
      </c>
      <c r="U10" s="165" t="str">
        <f ca="1">เวลาเรียน1!G10</f>
        <v/>
      </c>
      <c r="V10" s="166" t="str">
        <f ca="1">T10&amp;ข้อมูลนักเรียน!G10</f>
        <v>ดีเยี่ยมชาย</v>
      </c>
      <c r="W10" s="106"/>
    </row>
    <row r="11" spans="1:23" s="8" customFormat="1" ht="15.75" customHeight="1" x14ac:dyDescent="0.2">
      <c r="A11" s="106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153"/>
      <c r="H11" s="163">
        <v>8</v>
      </c>
      <c r="I11" s="123">
        <v>8</v>
      </c>
      <c r="J11" s="123">
        <v>8</v>
      </c>
      <c r="K11" s="123">
        <v>8</v>
      </c>
      <c r="L11" s="124">
        <v>8</v>
      </c>
      <c r="M11" s="163">
        <v>7</v>
      </c>
      <c r="N11" s="123">
        <v>8</v>
      </c>
      <c r="O11" s="123">
        <v>8</v>
      </c>
      <c r="P11" s="163">
        <v>8</v>
      </c>
      <c r="Q11" s="164">
        <v>8</v>
      </c>
      <c r="R11" s="125">
        <f t="shared" ca="1" si="0"/>
        <v>79</v>
      </c>
      <c r="S11" s="125">
        <f t="shared" ca="1" si="1"/>
        <v>79</v>
      </c>
      <c r="T11" s="127" t="str">
        <f t="shared" ca="1" si="2"/>
        <v>ดี</v>
      </c>
      <c r="U11" s="165" t="str">
        <f ca="1">เวลาเรียน1!G11</f>
        <v/>
      </c>
      <c r="V11" s="166" t="str">
        <f ca="1">T11&amp;ข้อมูลนักเรียน!G11</f>
        <v>ดีชาย</v>
      </c>
      <c r="W11" s="106"/>
    </row>
    <row r="12" spans="1:23" s="8" customFormat="1" ht="15.75" customHeight="1" x14ac:dyDescent="0.2">
      <c r="A12" s="106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153"/>
      <c r="H12" s="163">
        <v>10</v>
      </c>
      <c r="I12" s="123">
        <v>9</v>
      </c>
      <c r="J12" s="123">
        <v>9</v>
      </c>
      <c r="K12" s="123">
        <v>10</v>
      </c>
      <c r="L12" s="124">
        <v>10</v>
      </c>
      <c r="M12" s="163">
        <v>10</v>
      </c>
      <c r="N12" s="123">
        <v>10</v>
      </c>
      <c r="O12" s="123">
        <v>10</v>
      </c>
      <c r="P12" s="163">
        <v>10</v>
      </c>
      <c r="Q12" s="164">
        <v>10</v>
      </c>
      <c r="R12" s="125">
        <f t="shared" ca="1" si="0"/>
        <v>98</v>
      </c>
      <c r="S12" s="125">
        <f t="shared" ca="1" si="1"/>
        <v>98</v>
      </c>
      <c r="T12" s="127" t="str">
        <f t="shared" ca="1" si="2"/>
        <v>ดีเยี่ยม</v>
      </c>
      <c r="U12" s="165" t="str">
        <f ca="1">เวลาเรียน1!G12</f>
        <v/>
      </c>
      <c r="V12" s="166" t="str">
        <f ca="1">T12&amp;ข้อมูลนักเรียน!G12</f>
        <v>ดีเยี่ยมหญิง</v>
      </c>
      <c r="W12" s="106"/>
    </row>
    <row r="13" spans="1:23" s="8" customFormat="1" ht="15.75" customHeight="1" x14ac:dyDescent="0.2">
      <c r="A13" s="106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153"/>
      <c r="H13" s="163">
        <v>10</v>
      </c>
      <c r="I13" s="123">
        <v>10</v>
      </c>
      <c r="J13" s="123">
        <v>10</v>
      </c>
      <c r="K13" s="123">
        <v>10</v>
      </c>
      <c r="L13" s="124">
        <v>10</v>
      </c>
      <c r="M13" s="163">
        <v>10</v>
      </c>
      <c r="N13" s="123">
        <v>10</v>
      </c>
      <c r="O13" s="123">
        <v>10</v>
      </c>
      <c r="P13" s="163">
        <v>10</v>
      </c>
      <c r="Q13" s="164">
        <v>10</v>
      </c>
      <c r="R13" s="125">
        <f t="shared" ca="1" si="0"/>
        <v>100</v>
      </c>
      <c r="S13" s="125">
        <f t="shared" ca="1" si="1"/>
        <v>100</v>
      </c>
      <c r="T13" s="127" t="str">
        <f t="shared" ca="1" si="2"/>
        <v>ดีเยี่ยม</v>
      </c>
      <c r="U13" s="165" t="str">
        <f ca="1">เวลาเรียน1!G13</f>
        <v/>
      </c>
      <c r="V13" s="166" t="str">
        <f ca="1">T13&amp;ข้อมูลนักเรียน!G13</f>
        <v>ดีเยี่ยมหญิง</v>
      </c>
      <c r="W13" s="106"/>
    </row>
    <row r="14" spans="1:23" s="8" customFormat="1" ht="15.75" customHeight="1" x14ac:dyDescent="0.2">
      <c r="A14" s="106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153"/>
      <c r="H14" s="163">
        <v>10</v>
      </c>
      <c r="I14" s="123">
        <v>10</v>
      </c>
      <c r="J14" s="123">
        <v>10</v>
      </c>
      <c r="K14" s="123">
        <v>10</v>
      </c>
      <c r="L14" s="124">
        <v>10</v>
      </c>
      <c r="M14" s="163">
        <v>10</v>
      </c>
      <c r="N14" s="123">
        <v>10</v>
      </c>
      <c r="O14" s="123">
        <v>10</v>
      </c>
      <c r="P14" s="163">
        <v>10</v>
      </c>
      <c r="Q14" s="164">
        <v>10</v>
      </c>
      <c r="R14" s="125">
        <f t="shared" ca="1" si="0"/>
        <v>100</v>
      </c>
      <c r="S14" s="125">
        <f t="shared" ca="1" si="1"/>
        <v>100</v>
      </c>
      <c r="T14" s="127" t="str">
        <f t="shared" ca="1" si="2"/>
        <v>ดีเยี่ยม</v>
      </c>
      <c r="U14" s="165" t="str">
        <f ca="1">เวลาเรียน1!G14</f>
        <v/>
      </c>
      <c r="V14" s="166" t="str">
        <f ca="1">T14&amp;ข้อมูลนักเรียน!G14</f>
        <v>ดีเยี่ยมหญิง</v>
      </c>
      <c r="W14" s="106"/>
    </row>
    <row r="15" spans="1:23" s="8" customFormat="1" ht="15.75" customHeight="1" x14ac:dyDescent="0.2">
      <c r="A15" s="106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153"/>
      <c r="H15" s="163">
        <v>10</v>
      </c>
      <c r="I15" s="123">
        <v>10</v>
      </c>
      <c r="J15" s="123">
        <v>10</v>
      </c>
      <c r="K15" s="123">
        <v>10</v>
      </c>
      <c r="L15" s="124">
        <v>10</v>
      </c>
      <c r="M15" s="163">
        <v>10</v>
      </c>
      <c r="N15" s="123">
        <v>10</v>
      </c>
      <c r="O15" s="123">
        <v>10</v>
      </c>
      <c r="P15" s="163">
        <v>10</v>
      </c>
      <c r="Q15" s="164">
        <v>10</v>
      </c>
      <c r="R15" s="125">
        <f t="shared" ca="1" si="0"/>
        <v>100</v>
      </c>
      <c r="S15" s="125">
        <f t="shared" ca="1" si="1"/>
        <v>100</v>
      </c>
      <c r="T15" s="127" t="str">
        <f t="shared" ca="1" si="2"/>
        <v>ดีเยี่ยม</v>
      </c>
      <c r="U15" s="165" t="str">
        <f ca="1">เวลาเรียน1!G15</f>
        <v/>
      </c>
      <c r="V15" s="166" t="str">
        <f ca="1">T15&amp;ข้อมูลนักเรียน!G15</f>
        <v>ดีเยี่ยมหญิง</v>
      </c>
      <c r="W15" s="106"/>
    </row>
    <row r="16" spans="1:23" s="8" customFormat="1" ht="15.75" customHeight="1" x14ac:dyDescent="0.2">
      <c r="A16" s="106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153"/>
      <c r="H16" s="163">
        <v>10</v>
      </c>
      <c r="I16" s="123">
        <v>10</v>
      </c>
      <c r="J16" s="123">
        <v>10</v>
      </c>
      <c r="K16" s="123">
        <v>10</v>
      </c>
      <c r="L16" s="124">
        <v>10</v>
      </c>
      <c r="M16" s="163">
        <v>10</v>
      </c>
      <c r="N16" s="123">
        <v>10</v>
      </c>
      <c r="O16" s="123">
        <v>10</v>
      </c>
      <c r="P16" s="163">
        <v>10</v>
      </c>
      <c r="Q16" s="164">
        <v>10</v>
      </c>
      <c r="R16" s="125">
        <f t="shared" ca="1" si="0"/>
        <v>100</v>
      </c>
      <c r="S16" s="125">
        <f t="shared" ca="1" si="1"/>
        <v>100</v>
      </c>
      <c r="T16" s="127" t="str">
        <f t="shared" ca="1" si="2"/>
        <v>ดีเยี่ยม</v>
      </c>
      <c r="U16" s="165" t="str">
        <f ca="1">เวลาเรียน1!G16</f>
        <v/>
      </c>
      <c r="V16" s="166" t="str">
        <f ca="1">T16&amp;ข้อมูลนักเรียน!G16</f>
        <v>ดีเยี่ยมหญิง</v>
      </c>
      <c r="W16" s="106"/>
    </row>
    <row r="17" spans="1:23" s="8" customFormat="1" ht="15.75" customHeight="1" x14ac:dyDescent="0.2">
      <c r="A17" s="106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153"/>
      <c r="H17" s="163">
        <v>10</v>
      </c>
      <c r="I17" s="123">
        <v>10</v>
      </c>
      <c r="J17" s="123">
        <v>9</v>
      </c>
      <c r="K17" s="123">
        <v>9</v>
      </c>
      <c r="L17" s="124">
        <v>9</v>
      </c>
      <c r="M17" s="163">
        <v>10</v>
      </c>
      <c r="N17" s="123">
        <v>10</v>
      </c>
      <c r="O17" s="123">
        <v>10</v>
      </c>
      <c r="P17" s="163">
        <v>10</v>
      </c>
      <c r="Q17" s="164">
        <v>10</v>
      </c>
      <c r="R17" s="125">
        <f t="shared" ca="1" si="0"/>
        <v>97</v>
      </c>
      <c r="S17" s="125">
        <f t="shared" ca="1" si="1"/>
        <v>97</v>
      </c>
      <c r="T17" s="127" t="str">
        <f t="shared" ca="1" si="2"/>
        <v>ดีเยี่ยม</v>
      </c>
      <c r="U17" s="165" t="str">
        <f ca="1">เวลาเรียน1!G17</f>
        <v/>
      </c>
      <c r="V17" s="166" t="str">
        <f ca="1">T17&amp;ข้อมูลนักเรียน!G17</f>
        <v>ดีเยี่ยมหญิง</v>
      </c>
      <c r="W17" s="106"/>
    </row>
    <row r="18" spans="1:23" s="8" customFormat="1" ht="15.75" customHeight="1" x14ac:dyDescent="0.2">
      <c r="A18" s="106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153"/>
      <c r="H18" s="163">
        <v>10</v>
      </c>
      <c r="I18" s="123">
        <v>10</v>
      </c>
      <c r="J18" s="123">
        <v>10</v>
      </c>
      <c r="K18" s="123">
        <v>10</v>
      </c>
      <c r="L18" s="124">
        <v>10</v>
      </c>
      <c r="M18" s="163">
        <v>10</v>
      </c>
      <c r="N18" s="123">
        <v>10</v>
      </c>
      <c r="O18" s="123">
        <v>10</v>
      </c>
      <c r="P18" s="163">
        <v>10</v>
      </c>
      <c r="Q18" s="164">
        <v>10</v>
      </c>
      <c r="R18" s="125">
        <f t="shared" ca="1" si="0"/>
        <v>100</v>
      </c>
      <c r="S18" s="125">
        <f t="shared" ca="1" si="1"/>
        <v>100</v>
      </c>
      <c r="T18" s="127" t="str">
        <f t="shared" ca="1" si="2"/>
        <v>ดีเยี่ยม</v>
      </c>
      <c r="U18" s="165" t="str">
        <f ca="1">เวลาเรียน1!G18</f>
        <v/>
      </c>
      <c r="V18" s="166" t="str">
        <f ca="1">T18&amp;ข้อมูลนักเรียน!G18</f>
        <v>ดีเยี่ยมหญิง</v>
      </c>
      <c r="W18" s="106"/>
    </row>
    <row r="19" spans="1:23" s="8" customFormat="1" ht="15.75" customHeight="1" x14ac:dyDescent="0.2">
      <c r="A19" s="106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153"/>
      <c r="H19" s="163"/>
      <c r="I19" s="123"/>
      <c r="J19" s="123"/>
      <c r="K19" s="123"/>
      <c r="L19" s="124"/>
      <c r="M19" s="163"/>
      <c r="N19" s="123"/>
      <c r="O19" s="123"/>
      <c r="P19" s="163"/>
      <c r="Q19" s="164"/>
      <c r="R19" s="125" t="str">
        <f t="shared" ca="1" si="0"/>
        <v/>
      </c>
      <c r="S19" s="125" t="str">
        <f t="shared" ca="1" si="1"/>
        <v/>
      </c>
      <c r="T19" s="127" t="str">
        <f t="shared" ca="1" si="2"/>
        <v/>
      </c>
      <c r="U19" s="165" t="str">
        <f ca="1">เวลาเรียน1!G19</f>
        <v/>
      </c>
      <c r="V19" s="166" t="str">
        <f ca="1">T19&amp;ข้อมูลนักเรียน!G19</f>
        <v/>
      </c>
      <c r="W19" s="106"/>
    </row>
    <row r="20" spans="1:23" s="8" customFormat="1" ht="15.75" customHeight="1" x14ac:dyDescent="0.2">
      <c r="A20" s="106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153"/>
      <c r="H20" s="163"/>
      <c r="I20" s="123"/>
      <c r="J20" s="123"/>
      <c r="K20" s="123"/>
      <c r="L20" s="124"/>
      <c r="M20" s="163"/>
      <c r="N20" s="123"/>
      <c r="O20" s="123"/>
      <c r="P20" s="163"/>
      <c r="Q20" s="164"/>
      <c r="R20" s="125" t="str">
        <f t="shared" ca="1" si="0"/>
        <v/>
      </c>
      <c r="S20" s="125" t="str">
        <f t="shared" ca="1" si="1"/>
        <v/>
      </c>
      <c r="T20" s="127" t="str">
        <f t="shared" ca="1" si="2"/>
        <v/>
      </c>
      <c r="U20" s="165" t="str">
        <f ca="1">เวลาเรียน1!G20</f>
        <v/>
      </c>
      <c r="V20" s="166" t="str">
        <f ca="1">T20&amp;ข้อมูลนักเรียน!G20</f>
        <v/>
      </c>
      <c r="W20" s="106"/>
    </row>
    <row r="21" spans="1:23" s="8" customFormat="1" ht="15.75" customHeight="1" x14ac:dyDescent="0.2">
      <c r="A21" s="106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153"/>
      <c r="H21" s="163"/>
      <c r="I21" s="123"/>
      <c r="J21" s="123"/>
      <c r="K21" s="123"/>
      <c r="L21" s="124"/>
      <c r="M21" s="163"/>
      <c r="N21" s="123"/>
      <c r="O21" s="123"/>
      <c r="P21" s="163"/>
      <c r="Q21" s="164"/>
      <c r="R21" s="125" t="str">
        <f t="shared" ca="1" si="0"/>
        <v/>
      </c>
      <c r="S21" s="125" t="str">
        <f t="shared" ca="1" si="1"/>
        <v/>
      </c>
      <c r="T21" s="127" t="str">
        <f t="shared" ca="1" si="2"/>
        <v/>
      </c>
      <c r="U21" s="165" t="str">
        <f ca="1">เวลาเรียน1!G21</f>
        <v/>
      </c>
      <c r="V21" s="166" t="str">
        <f ca="1">T21&amp;ข้อมูลนักเรียน!G21</f>
        <v/>
      </c>
      <c r="W21" s="106"/>
    </row>
    <row r="22" spans="1:23" s="8" customFormat="1" ht="15.75" customHeight="1" x14ac:dyDescent="0.2">
      <c r="A22" s="106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153"/>
      <c r="H22" s="163"/>
      <c r="I22" s="123"/>
      <c r="J22" s="123"/>
      <c r="K22" s="123"/>
      <c r="L22" s="124"/>
      <c r="M22" s="163"/>
      <c r="N22" s="123"/>
      <c r="O22" s="123"/>
      <c r="P22" s="163"/>
      <c r="Q22" s="164"/>
      <c r="R22" s="125" t="str">
        <f t="shared" ca="1" si="0"/>
        <v/>
      </c>
      <c r="S22" s="125" t="str">
        <f t="shared" ca="1" si="1"/>
        <v/>
      </c>
      <c r="T22" s="127" t="str">
        <f t="shared" ca="1" si="2"/>
        <v/>
      </c>
      <c r="U22" s="165" t="str">
        <f ca="1">เวลาเรียน1!G22</f>
        <v/>
      </c>
      <c r="V22" s="166" t="str">
        <f ca="1">T22&amp;ข้อมูลนักเรียน!G22</f>
        <v/>
      </c>
      <c r="W22" s="106"/>
    </row>
    <row r="23" spans="1:23" s="8" customFormat="1" ht="15.75" customHeight="1" x14ac:dyDescent="0.2">
      <c r="A23" s="106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153"/>
      <c r="H23" s="163"/>
      <c r="I23" s="123"/>
      <c r="J23" s="123"/>
      <c r="K23" s="123"/>
      <c r="L23" s="124"/>
      <c r="M23" s="163"/>
      <c r="N23" s="123"/>
      <c r="O23" s="123"/>
      <c r="P23" s="163"/>
      <c r="Q23" s="164"/>
      <c r="R23" s="125" t="str">
        <f t="shared" ca="1" si="0"/>
        <v/>
      </c>
      <c r="S23" s="125" t="str">
        <f t="shared" ca="1" si="1"/>
        <v/>
      </c>
      <c r="T23" s="127" t="str">
        <f t="shared" ca="1" si="2"/>
        <v/>
      </c>
      <c r="U23" s="165" t="str">
        <f ca="1">เวลาเรียน1!G23</f>
        <v/>
      </c>
      <c r="V23" s="166" t="str">
        <f ca="1">T23&amp;ข้อมูลนักเรียน!G23</f>
        <v/>
      </c>
      <c r="W23" s="106"/>
    </row>
    <row r="24" spans="1:23" s="8" customFormat="1" ht="15.75" customHeight="1" x14ac:dyDescent="0.2">
      <c r="A24" s="106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153"/>
      <c r="H24" s="163"/>
      <c r="I24" s="123"/>
      <c r="J24" s="123"/>
      <c r="K24" s="123"/>
      <c r="L24" s="124"/>
      <c r="M24" s="163"/>
      <c r="N24" s="123"/>
      <c r="O24" s="123"/>
      <c r="P24" s="163"/>
      <c r="Q24" s="164"/>
      <c r="R24" s="125" t="str">
        <f t="shared" ca="1" si="0"/>
        <v/>
      </c>
      <c r="S24" s="125" t="str">
        <f t="shared" ca="1" si="1"/>
        <v/>
      </c>
      <c r="T24" s="127" t="str">
        <f t="shared" ca="1" si="2"/>
        <v/>
      </c>
      <c r="U24" s="165" t="str">
        <f ca="1">เวลาเรียน1!G24</f>
        <v/>
      </c>
      <c r="V24" s="166" t="str">
        <f ca="1">T24&amp;ข้อมูลนักเรียน!G24</f>
        <v/>
      </c>
      <c r="W24" s="106"/>
    </row>
    <row r="25" spans="1:23" s="8" customFormat="1" ht="15.75" customHeight="1" x14ac:dyDescent="0.2">
      <c r="A25" s="106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153"/>
      <c r="H25" s="163"/>
      <c r="I25" s="123"/>
      <c r="J25" s="123"/>
      <c r="K25" s="123"/>
      <c r="L25" s="124"/>
      <c r="M25" s="163"/>
      <c r="N25" s="123"/>
      <c r="O25" s="123"/>
      <c r="P25" s="163"/>
      <c r="Q25" s="164"/>
      <c r="R25" s="125" t="str">
        <f t="shared" ca="1" si="0"/>
        <v/>
      </c>
      <c r="S25" s="125" t="str">
        <f t="shared" ca="1" si="1"/>
        <v/>
      </c>
      <c r="T25" s="127" t="str">
        <f t="shared" ca="1" si="2"/>
        <v/>
      </c>
      <c r="U25" s="165" t="str">
        <f ca="1">เวลาเรียน1!G25</f>
        <v/>
      </c>
      <c r="V25" s="166" t="str">
        <f ca="1">T25&amp;ข้อมูลนักเรียน!G25</f>
        <v/>
      </c>
      <c r="W25" s="106"/>
    </row>
    <row r="26" spans="1:23" s="8" customFormat="1" ht="15.75" customHeight="1" x14ac:dyDescent="0.2">
      <c r="A26" s="106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153"/>
      <c r="H26" s="163"/>
      <c r="I26" s="123"/>
      <c r="J26" s="123"/>
      <c r="K26" s="123"/>
      <c r="L26" s="124"/>
      <c r="M26" s="163"/>
      <c r="N26" s="123"/>
      <c r="O26" s="123"/>
      <c r="P26" s="163"/>
      <c r="Q26" s="164"/>
      <c r="R26" s="125" t="str">
        <f t="shared" ca="1" si="0"/>
        <v/>
      </c>
      <c r="S26" s="125" t="str">
        <f t="shared" ca="1" si="1"/>
        <v/>
      </c>
      <c r="T26" s="127" t="str">
        <f t="shared" ca="1" si="2"/>
        <v/>
      </c>
      <c r="U26" s="165" t="str">
        <f ca="1">เวลาเรียน1!G26</f>
        <v/>
      </c>
      <c r="V26" s="166" t="str">
        <f ca="1">T26&amp;ข้อมูลนักเรียน!G26</f>
        <v/>
      </c>
      <c r="W26" s="106"/>
    </row>
    <row r="27" spans="1:23" s="8" customFormat="1" ht="15.75" customHeight="1" x14ac:dyDescent="0.2">
      <c r="A27" s="106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153"/>
      <c r="H27" s="163"/>
      <c r="I27" s="123"/>
      <c r="J27" s="123"/>
      <c r="K27" s="123"/>
      <c r="L27" s="124"/>
      <c r="M27" s="163"/>
      <c r="N27" s="123"/>
      <c r="O27" s="123"/>
      <c r="P27" s="163"/>
      <c r="Q27" s="164"/>
      <c r="R27" s="125" t="str">
        <f t="shared" ca="1" si="0"/>
        <v/>
      </c>
      <c r="S27" s="125" t="str">
        <f t="shared" ca="1" si="1"/>
        <v/>
      </c>
      <c r="T27" s="127" t="str">
        <f t="shared" ca="1" si="2"/>
        <v/>
      </c>
      <c r="U27" s="165" t="str">
        <f ca="1">เวลาเรียน1!G27</f>
        <v/>
      </c>
      <c r="V27" s="166" t="str">
        <f ca="1">T27&amp;ข้อมูลนักเรียน!G27</f>
        <v/>
      </c>
      <c r="W27" s="106"/>
    </row>
    <row r="28" spans="1:23" s="8" customFormat="1" ht="15.75" customHeight="1" x14ac:dyDescent="0.2">
      <c r="A28" s="106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153"/>
      <c r="H28" s="163"/>
      <c r="I28" s="123"/>
      <c r="J28" s="123"/>
      <c r="K28" s="123"/>
      <c r="L28" s="124"/>
      <c r="M28" s="163"/>
      <c r="N28" s="123"/>
      <c r="O28" s="123"/>
      <c r="P28" s="163"/>
      <c r="Q28" s="164"/>
      <c r="R28" s="125" t="str">
        <f t="shared" ca="1" si="0"/>
        <v/>
      </c>
      <c r="S28" s="125" t="str">
        <f t="shared" ca="1" si="1"/>
        <v/>
      </c>
      <c r="T28" s="127" t="str">
        <f t="shared" ca="1" si="2"/>
        <v/>
      </c>
      <c r="U28" s="165" t="str">
        <f ca="1">เวลาเรียน1!G28</f>
        <v/>
      </c>
      <c r="V28" s="166" t="str">
        <f ca="1">T28&amp;ข้อมูลนักเรียน!G28</f>
        <v/>
      </c>
      <c r="W28" s="106"/>
    </row>
    <row r="29" spans="1:23" s="8" customFormat="1" ht="15.75" customHeight="1" x14ac:dyDescent="0.2">
      <c r="A29" s="106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153"/>
      <c r="H29" s="163"/>
      <c r="I29" s="123"/>
      <c r="J29" s="123"/>
      <c r="K29" s="123"/>
      <c r="L29" s="124"/>
      <c r="M29" s="163"/>
      <c r="N29" s="123"/>
      <c r="O29" s="123"/>
      <c r="P29" s="163"/>
      <c r="Q29" s="164"/>
      <c r="R29" s="125" t="str">
        <f t="shared" ca="1" si="0"/>
        <v/>
      </c>
      <c r="S29" s="125" t="str">
        <f t="shared" ca="1" si="1"/>
        <v/>
      </c>
      <c r="T29" s="127" t="str">
        <f t="shared" ca="1" si="2"/>
        <v/>
      </c>
      <c r="U29" s="165" t="str">
        <f ca="1">เวลาเรียน1!G29</f>
        <v/>
      </c>
      <c r="V29" s="166" t="str">
        <f ca="1">T29&amp;ข้อมูลนักเรียน!G29</f>
        <v/>
      </c>
      <c r="W29" s="106"/>
    </row>
    <row r="30" spans="1:23" s="8" customFormat="1" ht="15.75" customHeight="1" x14ac:dyDescent="0.2">
      <c r="A30" s="106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153"/>
      <c r="H30" s="163"/>
      <c r="I30" s="123"/>
      <c r="J30" s="123"/>
      <c r="K30" s="123"/>
      <c r="L30" s="124"/>
      <c r="M30" s="163"/>
      <c r="N30" s="123"/>
      <c r="O30" s="123"/>
      <c r="P30" s="163"/>
      <c r="Q30" s="164"/>
      <c r="R30" s="125" t="str">
        <f t="shared" ca="1" si="0"/>
        <v/>
      </c>
      <c r="S30" s="125" t="str">
        <f t="shared" ca="1" si="1"/>
        <v/>
      </c>
      <c r="T30" s="127" t="str">
        <f t="shared" ca="1" si="2"/>
        <v/>
      </c>
      <c r="U30" s="165" t="str">
        <f ca="1">เวลาเรียน1!G30</f>
        <v/>
      </c>
      <c r="V30" s="166" t="str">
        <f ca="1">T30&amp;ข้อมูลนักเรียน!G30</f>
        <v/>
      </c>
      <c r="W30" s="106"/>
    </row>
    <row r="31" spans="1:23" s="8" customFormat="1" ht="15.75" customHeight="1" x14ac:dyDescent="0.2">
      <c r="A31" s="106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153"/>
      <c r="H31" s="163"/>
      <c r="I31" s="123"/>
      <c r="J31" s="123"/>
      <c r="K31" s="123"/>
      <c r="L31" s="124"/>
      <c r="M31" s="163"/>
      <c r="N31" s="123"/>
      <c r="O31" s="123"/>
      <c r="P31" s="163"/>
      <c r="Q31" s="164"/>
      <c r="R31" s="125" t="str">
        <f t="shared" ca="1" si="0"/>
        <v/>
      </c>
      <c r="S31" s="125" t="str">
        <f t="shared" ca="1" si="1"/>
        <v/>
      </c>
      <c r="T31" s="127" t="str">
        <f t="shared" ca="1" si="2"/>
        <v/>
      </c>
      <c r="U31" s="165" t="str">
        <f ca="1">เวลาเรียน1!G31</f>
        <v/>
      </c>
      <c r="V31" s="166" t="str">
        <f ca="1">T31&amp;ข้อมูลนักเรียน!G31</f>
        <v/>
      </c>
      <c r="W31" s="106"/>
    </row>
    <row r="32" spans="1:23" s="8" customFormat="1" ht="15.75" customHeight="1" x14ac:dyDescent="0.2">
      <c r="A32" s="106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153"/>
      <c r="H32" s="163"/>
      <c r="I32" s="123"/>
      <c r="J32" s="123"/>
      <c r="K32" s="123"/>
      <c r="L32" s="124"/>
      <c r="M32" s="163"/>
      <c r="N32" s="123"/>
      <c r="O32" s="123"/>
      <c r="P32" s="163"/>
      <c r="Q32" s="164"/>
      <c r="R32" s="125" t="str">
        <f t="shared" ca="1" si="0"/>
        <v/>
      </c>
      <c r="S32" s="125" t="str">
        <f t="shared" ca="1" si="1"/>
        <v/>
      </c>
      <c r="T32" s="127" t="str">
        <f t="shared" ca="1" si="2"/>
        <v/>
      </c>
      <c r="U32" s="165" t="str">
        <f ca="1">เวลาเรียน1!G32</f>
        <v/>
      </c>
      <c r="V32" s="166" t="str">
        <f ca="1">T32&amp;ข้อมูลนักเรียน!G32</f>
        <v/>
      </c>
      <c r="W32" s="106"/>
    </row>
    <row r="33" spans="1:23" s="8" customFormat="1" ht="15.75" customHeight="1" x14ac:dyDescent="0.2">
      <c r="A33" s="106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153"/>
      <c r="H33" s="163"/>
      <c r="I33" s="123"/>
      <c r="J33" s="123"/>
      <c r="K33" s="123"/>
      <c r="L33" s="124"/>
      <c r="M33" s="163"/>
      <c r="N33" s="123"/>
      <c r="O33" s="123"/>
      <c r="P33" s="163"/>
      <c r="Q33" s="164"/>
      <c r="R33" s="125" t="str">
        <f t="shared" ca="1" si="0"/>
        <v/>
      </c>
      <c r="S33" s="125" t="str">
        <f t="shared" ca="1" si="1"/>
        <v/>
      </c>
      <c r="T33" s="127" t="str">
        <f t="shared" ca="1" si="2"/>
        <v/>
      </c>
      <c r="U33" s="165" t="str">
        <f ca="1">เวลาเรียน1!G33</f>
        <v/>
      </c>
      <c r="V33" s="166" t="str">
        <f ca="1">T33&amp;ข้อมูลนักเรียน!G33</f>
        <v/>
      </c>
      <c r="W33" s="106"/>
    </row>
    <row r="34" spans="1:23" s="8" customFormat="1" ht="15.75" customHeight="1" x14ac:dyDescent="0.2">
      <c r="A34" s="106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153"/>
      <c r="H34" s="163"/>
      <c r="I34" s="123"/>
      <c r="J34" s="123"/>
      <c r="K34" s="123"/>
      <c r="L34" s="124"/>
      <c r="M34" s="163"/>
      <c r="N34" s="123"/>
      <c r="O34" s="123"/>
      <c r="P34" s="163"/>
      <c r="Q34" s="164"/>
      <c r="R34" s="125" t="str">
        <f t="shared" ca="1" si="0"/>
        <v/>
      </c>
      <c r="S34" s="125" t="str">
        <f t="shared" ca="1" si="1"/>
        <v/>
      </c>
      <c r="T34" s="127" t="str">
        <f t="shared" ca="1" si="2"/>
        <v/>
      </c>
      <c r="U34" s="165" t="str">
        <f ca="1">เวลาเรียน1!G34</f>
        <v/>
      </c>
      <c r="V34" s="166" t="str">
        <f ca="1">T34&amp;ข้อมูลนักเรียน!G34</f>
        <v/>
      </c>
      <c r="W34" s="106"/>
    </row>
    <row r="35" spans="1:23" s="8" customFormat="1" ht="15.75" customHeight="1" x14ac:dyDescent="0.2">
      <c r="A35" s="106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153"/>
      <c r="H35" s="163"/>
      <c r="I35" s="123"/>
      <c r="J35" s="123"/>
      <c r="K35" s="123"/>
      <c r="L35" s="124"/>
      <c r="M35" s="163"/>
      <c r="N35" s="123"/>
      <c r="O35" s="123"/>
      <c r="P35" s="163"/>
      <c r="Q35" s="164"/>
      <c r="R35" s="125" t="str">
        <f t="shared" ca="1" si="0"/>
        <v/>
      </c>
      <c r="S35" s="125" t="str">
        <f t="shared" ca="1" si="1"/>
        <v/>
      </c>
      <c r="T35" s="127" t="str">
        <f t="shared" ca="1" si="2"/>
        <v/>
      </c>
      <c r="U35" s="165" t="str">
        <f ca="1">เวลาเรียน1!G35</f>
        <v/>
      </c>
      <c r="V35" s="166" t="str">
        <f ca="1">T35&amp;ข้อมูลนักเรียน!G35</f>
        <v/>
      </c>
      <c r="W35" s="106"/>
    </row>
    <row r="36" spans="1:23" s="8" customFormat="1" ht="15.75" customHeight="1" x14ac:dyDescent="0.2">
      <c r="A36" s="106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153"/>
      <c r="H36" s="163"/>
      <c r="I36" s="123"/>
      <c r="J36" s="123"/>
      <c r="K36" s="123"/>
      <c r="L36" s="124"/>
      <c r="M36" s="163"/>
      <c r="N36" s="123"/>
      <c r="O36" s="123"/>
      <c r="P36" s="163"/>
      <c r="Q36" s="164"/>
      <c r="R36" s="125" t="str">
        <f t="shared" ca="1" si="0"/>
        <v/>
      </c>
      <c r="S36" s="125" t="str">
        <f t="shared" ca="1" si="1"/>
        <v/>
      </c>
      <c r="T36" s="127" t="str">
        <f t="shared" ca="1" si="2"/>
        <v/>
      </c>
      <c r="U36" s="165" t="str">
        <f ca="1">เวลาเรียน1!G36</f>
        <v/>
      </c>
      <c r="V36" s="166" t="str">
        <f ca="1">T36&amp;ข้อมูลนักเรียน!G36</f>
        <v/>
      </c>
      <c r="W36" s="106"/>
    </row>
    <row r="37" spans="1:23" s="8" customFormat="1" ht="15.75" customHeight="1" x14ac:dyDescent="0.2">
      <c r="A37" s="106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153"/>
      <c r="H37" s="163"/>
      <c r="I37" s="123"/>
      <c r="J37" s="123"/>
      <c r="K37" s="123"/>
      <c r="L37" s="124"/>
      <c r="M37" s="163"/>
      <c r="N37" s="123"/>
      <c r="O37" s="123"/>
      <c r="P37" s="163"/>
      <c r="Q37" s="164"/>
      <c r="R37" s="125" t="str">
        <f t="shared" ca="1" si="0"/>
        <v/>
      </c>
      <c r="S37" s="125" t="str">
        <f t="shared" ca="1" si="1"/>
        <v/>
      </c>
      <c r="T37" s="127" t="str">
        <f t="shared" ca="1" si="2"/>
        <v/>
      </c>
      <c r="U37" s="165" t="str">
        <f ca="1">เวลาเรียน1!G37</f>
        <v/>
      </c>
      <c r="V37" s="166" t="str">
        <f ca="1">T37&amp;ข้อมูลนักเรียน!G37</f>
        <v/>
      </c>
      <c r="W37" s="106"/>
    </row>
    <row r="38" spans="1:23" s="8" customFormat="1" ht="15.75" customHeight="1" x14ac:dyDescent="0.2">
      <c r="A38" s="106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153"/>
      <c r="H38" s="163"/>
      <c r="I38" s="123"/>
      <c r="J38" s="123"/>
      <c r="K38" s="123"/>
      <c r="L38" s="124"/>
      <c r="M38" s="163"/>
      <c r="N38" s="123"/>
      <c r="O38" s="123"/>
      <c r="P38" s="163"/>
      <c r="Q38" s="164"/>
      <c r="R38" s="125" t="str">
        <f t="shared" ca="1" si="0"/>
        <v/>
      </c>
      <c r="S38" s="125" t="str">
        <f t="shared" ca="1" si="1"/>
        <v/>
      </c>
      <c r="T38" s="127" t="str">
        <f t="shared" ca="1" si="2"/>
        <v/>
      </c>
      <c r="U38" s="165" t="str">
        <f ca="1">เวลาเรียน1!G38</f>
        <v/>
      </c>
      <c r="V38" s="166" t="str">
        <f ca="1">T38&amp;ข้อมูลนักเรียน!G38</f>
        <v/>
      </c>
      <c r="W38" s="106"/>
    </row>
    <row r="39" spans="1:23" s="8" customFormat="1" ht="15.75" customHeight="1" x14ac:dyDescent="0.2">
      <c r="A39" s="106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153"/>
      <c r="H39" s="163"/>
      <c r="I39" s="123"/>
      <c r="J39" s="123"/>
      <c r="K39" s="123"/>
      <c r="L39" s="124"/>
      <c r="M39" s="163"/>
      <c r="N39" s="123"/>
      <c r="O39" s="123"/>
      <c r="P39" s="163"/>
      <c r="Q39" s="164"/>
      <c r="R39" s="125" t="str">
        <f t="shared" ca="1" si="0"/>
        <v/>
      </c>
      <c r="S39" s="125" t="str">
        <f t="shared" ca="1" si="1"/>
        <v/>
      </c>
      <c r="T39" s="127" t="str">
        <f t="shared" ca="1" si="2"/>
        <v/>
      </c>
      <c r="U39" s="165" t="str">
        <f ca="1">เวลาเรียน1!G39</f>
        <v/>
      </c>
      <c r="V39" s="166" t="str">
        <f ca="1">T39&amp;ข้อมูลนักเรียน!G39</f>
        <v/>
      </c>
      <c r="W39" s="106"/>
    </row>
    <row r="40" spans="1:23" s="8" customFormat="1" ht="15.75" customHeight="1" x14ac:dyDescent="0.2">
      <c r="A40" s="106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153"/>
      <c r="H40" s="163"/>
      <c r="I40" s="123"/>
      <c r="J40" s="123"/>
      <c r="K40" s="123"/>
      <c r="L40" s="124"/>
      <c r="M40" s="163"/>
      <c r="N40" s="123"/>
      <c r="O40" s="123"/>
      <c r="P40" s="163"/>
      <c r="Q40" s="164"/>
      <c r="R40" s="125" t="str">
        <f t="shared" ca="1" si="0"/>
        <v/>
      </c>
      <c r="S40" s="125" t="str">
        <f t="shared" ca="1" si="1"/>
        <v/>
      </c>
      <c r="T40" s="127" t="str">
        <f t="shared" ca="1" si="2"/>
        <v/>
      </c>
      <c r="U40" s="165" t="str">
        <f ca="1">เวลาเรียน1!G40</f>
        <v/>
      </c>
      <c r="V40" s="166" t="str">
        <f ca="1">T40&amp;ข้อมูลนักเรียน!G40</f>
        <v/>
      </c>
      <c r="W40" s="106"/>
    </row>
    <row r="41" spans="1:23" s="8" customFormat="1" ht="15.75" customHeight="1" x14ac:dyDescent="0.2">
      <c r="A41" s="106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153"/>
      <c r="H41" s="163"/>
      <c r="I41" s="123"/>
      <c r="J41" s="123"/>
      <c r="K41" s="123"/>
      <c r="L41" s="124"/>
      <c r="M41" s="163"/>
      <c r="N41" s="123"/>
      <c r="O41" s="123"/>
      <c r="P41" s="163"/>
      <c r="Q41" s="164"/>
      <c r="R41" s="125" t="str">
        <f t="shared" ca="1" si="0"/>
        <v/>
      </c>
      <c r="S41" s="125" t="str">
        <f t="shared" ca="1" si="1"/>
        <v/>
      </c>
      <c r="T41" s="127" t="str">
        <f t="shared" ca="1" si="2"/>
        <v/>
      </c>
      <c r="U41" s="165" t="str">
        <f ca="1">เวลาเรียน1!G41</f>
        <v/>
      </c>
      <c r="V41" s="166" t="str">
        <f ca="1">T41&amp;ข้อมูลนักเรียน!G41</f>
        <v/>
      </c>
      <c r="W41" s="106"/>
    </row>
    <row r="42" spans="1:23" s="8" customFormat="1" ht="15.75" customHeight="1" x14ac:dyDescent="0.2">
      <c r="A42" s="106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153"/>
      <c r="H42" s="163"/>
      <c r="I42" s="123"/>
      <c r="J42" s="123"/>
      <c r="K42" s="123"/>
      <c r="L42" s="124"/>
      <c r="M42" s="163"/>
      <c r="N42" s="123"/>
      <c r="O42" s="123"/>
      <c r="P42" s="163"/>
      <c r="Q42" s="164"/>
      <c r="R42" s="125" t="str">
        <f t="shared" ca="1" si="0"/>
        <v/>
      </c>
      <c r="S42" s="125" t="str">
        <f t="shared" ca="1" si="1"/>
        <v/>
      </c>
      <c r="T42" s="127" t="str">
        <f t="shared" ca="1" si="2"/>
        <v/>
      </c>
      <c r="U42" s="165" t="str">
        <f ca="1">เวลาเรียน1!G42</f>
        <v/>
      </c>
      <c r="V42" s="166" t="str">
        <f ca="1">T42&amp;ข้อมูลนักเรียน!G42</f>
        <v/>
      </c>
      <c r="W42" s="106"/>
    </row>
    <row r="43" spans="1:23" s="8" customFormat="1" ht="15.75" customHeight="1" x14ac:dyDescent="0.2">
      <c r="A43" s="106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153"/>
      <c r="H43" s="163"/>
      <c r="I43" s="123"/>
      <c r="J43" s="123"/>
      <c r="K43" s="123"/>
      <c r="L43" s="124"/>
      <c r="M43" s="163"/>
      <c r="N43" s="123"/>
      <c r="O43" s="123"/>
      <c r="P43" s="163"/>
      <c r="Q43" s="164"/>
      <c r="R43" s="125" t="str">
        <f t="shared" ca="1" si="0"/>
        <v/>
      </c>
      <c r="S43" s="125" t="str">
        <f t="shared" ca="1" si="1"/>
        <v/>
      </c>
      <c r="T43" s="127" t="str">
        <f t="shared" ca="1" si="2"/>
        <v/>
      </c>
      <c r="U43" s="165" t="str">
        <f ca="1">เวลาเรียน1!G43</f>
        <v/>
      </c>
      <c r="V43" s="166" t="str">
        <f ca="1">T43&amp;ข้อมูลนักเรียน!G43</f>
        <v/>
      </c>
      <c r="W43" s="106"/>
    </row>
    <row r="44" spans="1:23" s="8" customFormat="1" ht="15.75" customHeight="1" x14ac:dyDescent="0.2">
      <c r="A44" s="106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153"/>
      <c r="H44" s="163"/>
      <c r="I44" s="123"/>
      <c r="J44" s="123"/>
      <c r="K44" s="123"/>
      <c r="L44" s="124"/>
      <c r="M44" s="163"/>
      <c r="N44" s="123"/>
      <c r="O44" s="123"/>
      <c r="P44" s="163"/>
      <c r="Q44" s="164"/>
      <c r="R44" s="125" t="str">
        <f t="shared" ca="1" si="0"/>
        <v/>
      </c>
      <c r="S44" s="125" t="str">
        <f t="shared" ca="1" si="1"/>
        <v/>
      </c>
      <c r="T44" s="127" t="str">
        <f t="shared" ca="1" si="2"/>
        <v/>
      </c>
      <c r="U44" s="165" t="str">
        <f ca="1">เวลาเรียน1!G44</f>
        <v/>
      </c>
      <c r="V44" s="166" t="str">
        <f ca="1">T44&amp;ข้อมูลนักเรียน!G44</f>
        <v/>
      </c>
      <c r="W44" s="106"/>
    </row>
    <row r="45" spans="1:23" s="8" customFormat="1" ht="15.75" customHeight="1" x14ac:dyDescent="0.2">
      <c r="A45" s="106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153"/>
      <c r="H45" s="163"/>
      <c r="I45" s="123"/>
      <c r="J45" s="123"/>
      <c r="K45" s="123"/>
      <c r="L45" s="124"/>
      <c r="M45" s="163"/>
      <c r="N45" s="123"/>
      <c r="O45" s="123"/>
      <c r="P45" s="163"/>
      <c r="Q45" s="164"/>
      <c r="R45" s="125" t="str">
        <f t="shared" ca="1" si="0"/>
        <v/>
      </c>
      <c r="S45" s="125" t="str">
        <f t="shared" ca="1" si="1"/>
        <v/>
      </c>
      <c r="T45" s="127" t="str">
        <f t="shared" ca="1" si="2"/>
        <v/>
      </c>
      <c r="U45" s="165" t="str">
        <f ca="1">เวลาเรียน1!G45</f>
        <v/>
      </c>
      <c r="V45" s="166" t="str">
        <f ca="1">T45&amp;ข้อมูลนักเรียน!G45</f>
        <v/>
      </c>
      <c r="W45" s="106"/>
    </row>
    <row r="46" spans="1:23" s="8" customFormat="1" ht="15.75" customHeight="1" x14ac:dyDescent="0.2">
      <c r="A46" s="106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153"/>
      <c r="H46" s="163"/>
      <c r="I46" s="123"/>
      <c r="J46" s="123"/>
      <c r="K46" s="123"/>
      <c r="L46" s="124"/>
      <c r="M46" s="163"/>
      <c r="N46" s="123"/>
      <c r="O46" s="123"/>
      <c r="P46" s="163"/>
      <c r="Q46" s="164"/>
      <c r="R46" s="125" t="str">
        <f t="shared" ca="1" si="0"/>
        <v/>
      </c>
      <c r="S46" s="125" t="str">
        <f t="shared" ca="1" si="1"/>
        <v/>
      </c>
      <c r="T46" s="127" t="str">
        <f t="shared" ca="1" si="2"/>
        <v/>
      </c>
      <c r="U46" s="165" t="str">
        <f ca="1">เวลาเรียน1!G46</f>
        <v/>
      </c>
      <c r="V46" s="166" t="str">
        <f ca="1">T46&amp;ข้อมูลนักเรียน!G46</f>
        <v/>
      </c>
      <c r="W46" s="106"/>
    </row>
    <row r="47" spans="1:23" s="8" customFormat="1" ht="15.75" customHeight="1" x14ac:dyDescent="0.2">
      <c r="A47" s="106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153"/>
      <c r="H47" s="163"/>
      <c r="I47" s="123"/>
      <c r="J47" s="123"/>
      <c r="K47" s="123"/>
      <c r="L47" s="124"/>
      <c r="M47" s="163"/>
      <c r="N47" s="123"/>
      <c r="O47" s="123"/>
      <c r="P47" s="163"/>
      <c r="Q47" s="164"/>
      <c r="R47" s="125" t="str">
        <f t="shared" ca="1" si="0"/>
        <v/>
      </c>
      <c r="S47" s="125" t="str">
        <f t="shared" ca="1" si="1"/>
        <v/>
      </c>
      <c r="T47" s="127" t="str">
        <f t="shared" ca="1" si="2"/>
        <v/>
      </c>
      <c r="U47" s="165" t="str">
        <f ca="1">เวลาเรียน1!G47</f>
        <v/>
      </c>
      <c r="V47" s="166" t="str">
        <f ca="1">T47&amp;ข้อมูลนักเรียน!G47</f>
        <v/>
      </c>
      <c r="W47" s="106"/>
    </row>
    <row r="48" spans="1:23" s="8" customFormat="1" ht="15.75" customHeight="1" x14ac:dyDescent="0.2">
      <c r="A48" s="106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153"/>
      <c r="H48" s="163"/>
      <c r="I48" s="123"/>
      <c r="J48" s="123"/>
      <c r="K48" s="123"/>
      <c r="L48" s="124"/>
      <c r="M48" s="163"/>
      <c r="N48" s="123"/>
      <c r="O48" s="123"/>
      <c r="P48" s="163"/>
      <c r="Q48" s="164"/>
      <c r="R48" s="125" t="str">
        <f t="shared" ca="1" si="0"/>
        <v/>
      </c>
      <c r="S48" s="125" t="str">
        <f t="shared" ca="1" si="1"/>
        <v/>
      </c>
      <c r="T48" s="127" t="str">
        <f t="shared" ca="1" si="2"/>
        <v/>
      </c>
      <c r="U48" s="165" t="str">
        <f ca="1">เวลาเรียน1!G48</f>
        <v/>
      </c>
      <c r="V48" s="166" t="str">
        <f ca="1">T48&amp;ข้อมูลนักเรียน!G48</f>
        <v/>
      </c>
      <c r="W48" s="106"/>
    </row>
    <row r="49" spans="1:23" s="8" customFormat="1" ht="15.75" customHeight="1" x14ac:dyDescent="0.2">
      <c r="A49" s="106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153"/>
      <c r="H49" s="163"/>
      <c r="I49" s="123"/>
      <c r="J49" s="123"/>
      <c r="K49" s="123"/>
      <c r="L49" s="124"/>
      <c r="M49" s="163"/>
      <c r="N49" s="123"/>
      <c r="O49" s="123"/>
      <c r="P49" s="163"/>
      <c r="Q49" s="164"/>
      <c r="R49" s="125" t="str">
        <f t="shared" ca="1" si="0"/>
        <v/>
      </c>
      <c r="S49" s="125" t="str">
        <f t="shared" ca="1" si="1"/>
        <v/>
      </c>
      <c r="T49" s="127" t="str">
        <f t="shared" ca="1" si="2"/>
        <v/>
      </c>
      <c r="U49" s="165" t="str">
        <f ca="1">เวลาเรียน1!G49</f>
        <v/>
      </c>
      <c r="V49" s="166" t="str">
        <f ca="1">T49&amp;ข้อมูลนักเรียน!G49</f>
        <v/>
      </c>
      <c r="W49" s="106"/>
    </row>
    <row r="50" spans="1:23" s="8" customFormat="1" ht="15.75" customHeight="1" x14ac:dyDescent="0.2">
      <c r="A50" s="106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153"/>
      <c r="H50" s="163"/>
      <c r="I50" s="123"/>
      <c r="J50" s="123"/>
      <c r="K50" s="123"/>
      <c r="L50" s="124"/>
      <c r="M50" s="163"/>
      <c r="N50" s="123"/>
      <c r="O50" s="123"/>
      <c r="P50" s="163"/>
      <c r="Q50" s="164"/>
      <c r="R50" s="125" t="str">
        <f t="shared" ca="1" si="0"/>
        <v/>
      </c>
      <c r="S50" s="125" t="str">
        <f t="shared" ca="1" si="1"/>
        <v/>
      </c>
      <c r="T50" s="127" t="str">
        <f t="shared" ca="1" si="2"/>
        <v/>
      </c>
      <c r="U50" s="165" t="str">
        <f ca="1">เวลาเรียน1!G50</f>
        <v/>
      </c>
      <c r="V50" s="166" t="str">
        <f ca="1">T50&amp;ข้อมูลนักเรียน!G50</f>
        <v/>
      </c>
      <c r="W50" s="106"/>
    </row>
    <row r="51" spans="1:23" s="8" customFormat="1" ht="15.75" customHeight="1" x14ac:dyDescent="0.2">
      <c r="A51" s="106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153"/>
      <c r="H51" s="163"/>
      <c r="I51" s="123"/>
      <c r="J51" s="123"/>
      <c r="K51" s="123"/>
      <c r="L51" s="124"/>
      <c r="M51" s="163"/>
      <c r="N51" s="123"/>
      <c r="O51" s="123"/>
      <c r="P51" s="163"/>
      <c r="Q51" s="164"/>
      <c r="R51" s="125" t="str">
        <f t="shared" ca="1" si="0"/>
        <v/>
      </c>
      <c r="S51" s="125" t="str">
        <f t="shared" ca="1" si="1"/>
        <v/>
      </c>
      <c r="T51" s="127" t="str">
        <f t="shared" ca="1" si="2"/>
        <v/>
      </c>
      <c r="U51" s="165" t="str">
        <f ca="1">เวลาเรียน1!G51</f>
        <v/>
      </c>
      <c r="V51" s="166" t="str">
        <f ca="1">T51&amp;ข้อมูลนักเรียน!G51</f>
        <v/>
      </c>
      <c r="W51" s="106"/>
    </row>
    <row r="52" spans="1:23" s="8" customFormat="1" ht="15.75" customHeight="1" x14ac:dyDescent="0.2">
      <c r="A52" s="106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167"/>
      <c r="H52" s="168"/>
      <c r="I52" s="136"/>
      <c r="J52" s="136"/>
      <c r="K52" s="136"/>
      <c r="L52" s="137"/>
      <c r="M52" s="168"/>
      <c r="N52" s="136"/>
      <c r="O52" s="136"/>
      <c r="P52" s="168"/>
      <c r="Q52" s="169"/>
      <c r="R52" s="170" t="str">
        <f t="shared" ca="1" si="0"/>
        <v/>
      </c>
      <c r="S52" s="170" t="str">
        <f t="shared" ca="1" si="1"/>
        <v/>
      </c>
      <c r="T52" s="171" t="str">
        <f t="shared" ca="1" si="2"/>
        <v/>
      </c>
      <c r="U52" s="172" t="str">
        <f ca="1">เวลาเรียน1!G52</f>
        <v/>
      </c>
      <c r="V52" s="166" t="str">
        <f ca="1">T52&amp;ข้อมูลนักเรียน!G52</f>
        <v/>
      </c>
      <c r="W52" s="106"/>
    </row>
    <row r="53" spans="1:23" x14ac:dyDescent="0.25">
      <c r="A53" s="97"/>
      <c r="B53" s="98"/>
      <c r="C53" s="98"/>
      <c r="D53" s="98"/>
      <c r="E53" s="98"/>
      <c r="F53" s="98"/>
      <c r="G53" s="98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</row>
    <row r="54" spans="1:23" ht="14.25" hidden="1" customHeight="1" x14ac:dyDescent="0.25"/>
    <row r="55" spans="1:23" ht="14.25" hidden="1" customHeight="1" x14ac:dyDescent="0.25"/>
    <row r="56" spans="1:23" ht="14.25" hidden="1" customHeight="1" x14ac:dyDescent="0.25"/>
    <row r="57" spans="1:23" ht="14.25" hidden="1" customHeight="1" x14ac:dyDescent="0.25"/>
    <row r="58" spans="1:23" ht="14.25" hidden="1" customHeight="1" x14ac:dyDescent="0.25"/>
    <row r="59" spans="1:23" ht="14.25" hidden="1" customHeight="1" x14ac:dyDescent="0.25"/>
    <row r="60" spans="1:23" ht="14.25" hidden="1" customHeight="1" x14ac:dyDescent="0.25"/>
    <row r="61" spans="1:23" ht="14.25" hidden="1" customHeight="1" x14ac:dyDescent="0.25"/>
    <row r="62" spans="1:23" ht="14.25" hidden="1" customHeight="1" x14ac:dyDescent="0.25"/>
    <row r="63" spans="1:23" ht="14.25" hidden="1" customHeight="1" x14ac:dyDescent="0.25"/>
  </sheetData>
  <sheetProtection password="CC3D" sheet="1" objects="1" scenarios="1"/>
  <mergeCells count="55">
    <mergeCell ref="V3:V7"/>
    <mergeCell ref="D50:F50"/>
    <mergeCell ref="D51:F51"/>
    <mergeCell ref="D52:F52"/>
    <mergeCell ref="D3:F7"/>
    <mergeCell ref="D44:F44"/>
    <mergeCell ref="D45:F45"/>
    <mergeCell ref="D46:F46"/>
    <mergeCell ref="D47:F47"/>
    <mergeCell ref="D48:F48"/>
    <mergeCell ref="D49:F49"/>
    <mergeCell ref="D38:F38"/>
    <mergeCell ref="D39:F39"/>
    <mergeCell ref="D40:F40"/>
    <mergeCell ref="D41:F41"/>
    <mergeCell ref="D42:F42"/>
    <mergeCell ref="D43:F43"/>
    <mergeCell ref="D37:F37"/>
    <mergeCell ref="D26:F26"/>
    <mergeCell ref="D27:F27"/>
    <mergeCell ref="D28:F28"/>
    <mergeCell ref="D29:F29"/>
    <mergeCell ref="D30:F30"/>
    <mergeCell ref="D31:F31"/>
    <mergeCell ref="D32:F32"/>
    <mergeCell ref="D33:F33"/>
    <mergeCell ref="D34:F34"/>
    <mergeCell ref="D35:F35"/>
    <mergeCell ref="D36:F36"/>
    <mergeCell ref="D25:F25"/>
    <mergeCell ref="D14:F14"/>
    <mergeCell ref="D15:F15"/>
    <mergeCell ref="D16:F16"/>
    <mergeCell ref="D17:F17"/>
    <mergeCell ref="D18:F18"/>
    <mergeCell ref="D19:F19"/>
    <mergeCell ref="D20:F20"/>
    <mergeCell ref="D21:F21"/>
    <mergeCell ref="D22:F22"/>
    <mergeCell ref="D23:F23"/>
    <mergeCell ref="D24:F24"/>
    <mergeCell ref="D13:F13"/>
    <mergeCell ref="C3:C7"/>
    <mergeCell ref="B3:B7"/>
    <mergeCell ref="U3:U7"/>
    <mergeCell ref="R4:R5"/>
    <mergeCell ref="S4:S5"/>
    <mergeCell ref="D8:F8"/>
    <mergeCell ref="D9:F9"/>
    <mergeCell ref="D10:F10"/>
    <mergeCell ref="D11:F11"/>
    <mergeCell ref="D12:F12"/>
    <mergeCell ref="H4:Q4"/>
    <mergeCell ref="T4:T7"/>
    <mergeCell ref="H3:T3"/>
  </mergeCells>
  <conditionalFormatting sqref="T8:T52">
    <cfRule type="containsText" dxfId="38" priority="27" operator="containsText" text="ไม่ผ่าน">
      <formula>NOT(ISERROR(SEARCH("ไม่ผ่าน",T8)))</formula>
    </cfRule>
  </conditionalFormatting>
  <conditionalFormatting sqref="U8:U52">
    <cfRule type="cellIs" dxfId="37" priority="22" operator="notEqual">
      <formula>""""""</formula>
    </cfRule>
  </conditionalFormatting>
  <conditionalFormatting sqref="V8:V52">
    <cfRule type="cellIs" dxfId="36" priority="21" operator="notEqual">
      <formula>""""""</formula>
    </cfRule>
  </conditionalFormatting>
  <conditionalFormatting sqref="H8:H52">
    <cfRule type="cellIs" dxfId="35" priority="20" operator="lessThan">
      <formula>$H$7/2</formula>
    </cfRule>
    <cfRule type="cellIs" dxfId="34" priority="10" operator="lessThan">
      <formula>$H$7/2</formula>
    </cfRule>
  </conditionalFormatting>
  <conditionalFormatting sqref="I8:I52">
    <cfRule type="cellIs" dxfId="33" priority="19" operator="lessThan">
      <formula>$I$7/2</formula>
    </cfRule>
    <cfRule type="cellIs" dxfId="32" priority="9" operator="lessThan">
      <formula>$I$7/2</formula>
    </cfRule>
  </conditionalFormatting>
  <conditionalFormatting sqref="J8:J52">
    <cfRule type="cellIs" dxfId="31" priority="18" operator="lessThan">
      <formula>$J$7/2</formula>
    </cfRule>
    <cfRule type="cellIs" dxfId="30" priority="8" operator="lessThan">
      <formula>$J$7/2</formula>
    </cfRule>
  </conditionalFormatting>
  <conditionalFormatting sqref="K8:K52">
    <cfRule type="cellIs" dxfId="29" priority="17" operator="lessThan">
      <formula>$K$7/2</formula>
    </cfRule>
    <cfRule type="cellIs" dxfId="28" priority="7" operator="lessThan">
      <formula>$K$7/2</formula>
    </cfRule>
  </conditionalFormatting>
  <conditionalFormatting sqref="L8:L52">
    <cfRule type="cellIs" dxfId="27" priority="16" operator="lessThan">
      <formula>$L$7/2</formula>
    </cfRule>
    <cfRule type="cellIs" dxfId="26" priority="6" operator="lessThan">
      <formula>$L$7/2</formula>
    </cfRule>
  </conditionalFormatting>
  <conditionalFormatting sqref="M8:M52">
    <cfRule type="cellIs" dxfId="25" priority="15" operator="lessThan">
      <formula>$M$7/2</formula>
    </cfRule>
    <cfRule type="cellIs" dxfId="24" priority="5" operator="lessThan">
      <formula>$M$7/2</formula>
    </cfRule>
  </conditionalFormatting>
  <conditionalFormatting sqref="N8:N52">
    <cfRule type="cellIs" dxfId="23" priority="14" operator="lessThan">
      <formula>$N$7/2</formula>
    </cfRule>
    <cfRule type="cellIs" dxfId="22" priority="4" operator="lessThan">
      <formula>$N$7/2</formula>
    </cfRule>
  </conditionalFormatting>
  <conditionalFormatting sqref="O8:O52">
    <cfRule type="cellIs" dxfId="21" priority="13" operator="lessThan">
      <formula>$O$7/2</formula>
    </cfRule>
    <cfRule type="cellIs" dxfId="20" priority="3" operator="lessThan">
      <formula>$O$7/2</formula>
    </cfRule>
  </conditionalFormatting>
  <conditionalFormatting sqref="P8:P52">
    <cfRule type="cellIs" dxfId="19" priority="12" operator="lessThan">
      <formula>$P$7/2</formula>
    </cfRule>
    <cfRule type="cellIs" dxfId="18" priority="2" operator="lessThan">
      <formula>$P$7/2</formula>
    </cfRule>
  </conditionalFormatting>
  <conditionalFormatting sqref="Q8:Q52">
    <cfRule type="cellIs" dxfId="17" priority="11" operator="lessThan">
      <formula>$Q$7/2</formula>
    </cfRule>
    <cfRule type="cellIs" dxfId="16" priority="1" operator="lessThan">
      <formula>$Q$7/2</formula>
    </cfRule>
  </conditionalFormatting>
  <dataValidations count="13">
    <dataValidation allowBlank="1" showInputMessage="1" showErrorMessage="1" promptTitle="เช็คเวลาเรียน" sqref="U8:U52"/>
    <dataValidation allowBlank="1" showInputMessage="1" showErrorMessage="1" error="คะแนนที่ได้ต้องไม่เกินค่าของคะแนนเต็ม" sqref="R8:S52 H7 I7 J7 K7 L7 M7 N7 O7 P7 Q7"/>
    <dataValidation type="list" allowBlank="1" showInputMessage="1" showErrorMessage="1" promptTitle="เช็คเวลาเรียน" sqref="V53:V1048576">
      <formula1>เช็ค</formula1>
    </dataValidation>
    <dataValidation type="decimal" allowBlank="1" showInputMessage="1" showErrorMessage="1" errorTitle="กรุณาตรวจสอบ" error="คะแนนที่กรอกมากกว่าคะแนนเต็ม" sqref="H8:H52">
      <formula1>0</formula1>
      <formula2>$H$7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</dataValidations>
  <pageMargins left="0.4" right="0.19685039370078741" top="0.4" bottom="0.31496062992125984" header="0.4" footer="0.31496062992125984"/>
  <pageSetup paperSize="9" orientation="portrait" blackAndWhite="1" horizontalDpi="200" verticalDpi="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L63"/>
  <sheetViews>
    <sheetView workbookViewId="0">
      <selection activeCell="K23" sqref="K23"/>
    </sheetView>
  </sheetViews>
  <sheetFormatPr defaultColWidth="0" defaultRowHeight="0" customHeight="1" zeroHeight="1" x14ac:dyDescent="0.25"/>
  <cols>
    <col min="1" max="1" width="2.75" style="94" customWidth="1"/>
    <col min="2" max="2" width="3.5" style="146" customWidth="1"/>
    <col min="3" max="3" width="7.5" style="146" customWidth="1"/>
    <col min="4" max="4" width="14.875" style="146" customWidth="1"/>
    <col min="5" max="6" width="4.125" style="146" customWidth="1"/>
    <col min="7" max="7" width="4.75" style="146" hidden="1" customWidth="1"/>
    <col min="8" max="15" width="5.625" style="3" customWidth="1"/>
    <col min="16" max="16" width="7.625" style="3" customWidth="1"/>
    <col min="17" max="17" width="4.5" style="3" customWidth="1"/>
    <col min="18" max="18" width="5.125" style="3" customWidth="1"/>
    <col min="19" max="19" width="6.625" style="3" customWidth="1"/>
    <col min="20" max="20" width="4.5" style="3" customWidth="1"/>
    <col min="21" max="21" width="5.125" style="3" customWidth="1"/>
    <col min="22" max="22" width="6.625" style="3" customWidth="1"/>
    <col min="23" max="23" width="4.5" style="3" customWidth="1"/>
    <col min="24" max="24" width="5.125" style="3" customWidth="1"/>
    <col min="25" max="25" width="6.625" style="3" customWidth="1"/>
    <col min="26" max="26" width="5.5" style="3" customWidth="1"/>
    <col min="27" max="27" width="8.125" style="3" hidden="1" customWidth="1"/>
    <col min="28" max="28" width="9" style="3" customWidth="1"/>
    <col min="29" max="36" width="9" style="3" hidden="1" customWidth="1"/>
    <col min="37" max="64" width="0" style="3" hidden="1" customWidth="1"/>
    <col min="65" max="16384" width="9" style="3" hidden="1"/>
  </cols>
  <sheetData>
    <row r="1" spans="1:28" ht="18" customHeight="1" x14ac:dyDescent="0.25">
      <c r="A1" s="97"/>
      <c r="B1" s="98"/>
      <c r="C1" s="98"/>
      <c r="D1" s="98"/>
      <c r="E1" s="98"/>
      <c r="F1" s="98"/>
      <c r="G1" s="98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</row>
    <row r="2" spans="1:28" ht="33" customHeight="1" thickBot="1" x14ac:dyDescent="0.3">
      <c r="A2" s="97"/>
      <c r="B2" s="98"/>
      <c r="C2" s="98"/>
      <c r="D2" s="98"/>
      <c r="E2" s="98"/>
      <c r="F2" s="98"/>
      <c r="G2" s="98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</row>
    <row r="3" spans="1:28" ht="16.5" customHeight="1" x14ac:dyDescent="0.25">
      <c r="A3" s="97"/>
      <c r="B3" s="640" t="s">
        <v>73</v>
      </c>
      <c r="C3" s="752" t="s">
        <v>86</v>
      </c>
      <c r="D3" s="762" t="s">
        <v>141</v>
      </c>
      <c r="E3" s="762"/>
      <c r="F3" s="695"/>
      <c r="G3" s="99"/>
      <c r="H3" s="770" t="s">
        <v>152</v>
      </c>
      <c r="I3" s="771"/>
      <c r="J3" s="771"/>
      <c r="K3" s="771"/>
      <c r="L3" s="771"/>
      <c r="M3" s="771"/>
      <c r="N3" s="771"/>
      <c r="O3" s="771"/>
      <c r="P3" s="772"/>
      <c r="Q3" s="768" t="s">
        <v>151</v>
      </c>
      <c r="R3" s="757"/>
      <c r="S3" s="757"/>
      <c r="T3" s="757"/>
      <c r="U3" s="757"/>
      <c r="V3" s="757"/>
      <c r="W3" s="757"/>
      <c r="X3" s="757"/>
      <c r="Y3" s="758"/>
      <c r="Z3" s="765" t="s">
        <v>38</v>
      </c>
      <c r="AA3" s="778" t="s">
        <v>140</v>
      </c>
      <c r="AB3" s="97"/>
    </row>
    <row r="4" spans="1:28" ht="15" customHeight="1" x14ac:dyDescent="0.25">
      <c r="A4" s="97"/>
      <c r="B4" s="641"/>
      <c r="C4" s="753"/>
      <c r="D4" s="763"/>
      <c r="E4" s="763"/>
      <c r="F4" s="697"/>
      <c r="G4" s="100"/>
      <c r="H4" s="768" t="s">
        <v>150</v>
      </c>
      <c r="I4" s="757"/>
      <c r="J4" s="757"/>
      <c r="K4" s="757"/>
      <c r="L4" s="757"/>
      <c r="M4" s="757"/>
      <c r="N4" s="757"/>
      <c r="O4" s="729" t="s">
        <v>148</v>
      </c>
      <c r="P4" s="729" t="s">
        <v>69</v>
      </c>
      <c r="Q4" s="768" t="s">
        <v>158</v>
      </c>
      <c r="R4" s="757"/>
      <c r="S4" s="757"/>
      <c r="T4" s="757"/>
      <c r="U4" s="757"/>
      <c r="V4" s="757"/>
      <c r="W4" s="757"/>
      <c r="X4" s="757"/>
      <c r="Y4" s="758"/>
      <c r="Z4" s="766"/>
      <c r="AA4" s="779" t="s">
        <v>140</v>
      </c>
      <c r="AB4" s="97"/>
    </row>
    <row r="5" spans="1:28" ht="16.5" customHeight="1" x14ac:dyDescent="0.25">
      <c r="A5" s="97"/>
      <c r="B5" s="641"/>
      <c r="C5" s="753"/>
      <c r="D5" s="763"/>
      <c r="E5" s="763"/>
      <c r="F5" s="697"/>
      <c r="G5" s="100"/>
      <c r="H5" s="773" t="s">
        <v>146</v>
      </c>
      <c r="I5" s="774"/>
      <c r="J5" s="773" t="s">
        <v>161</v>
      </c>
      <c r="K5" s="774"/>
      <c r="L5" s="346" t="s">
        <v>147</v>
      </c>
      <c r="M5" s="727" t="s">
        <v>132</v>
      </c>
      <c r="N5" s="727" t="s">
        <v>149</v>
      </c>
      <c r="O5" s="729"/>
      <c r="P5" s="729"/>
      <c r="Q5" s="769" t="s">
        <v>146</v>
      </c>
      <c r="R5" s="769"/>
      <c r="S5" s="769"/>
      <c r="T5" s="769" t="s">
        <v>159</v>
      </c>
      <c r="U5" s="769"/>
      <c r="V5" s="769"/>
      <c r="W5" s="769" t="s">
        <v>160</v>
      </c>
      <c r="X5" s="769"/>
      <c r="Y5" s="769"/>
      <c r="Z5" s="766"/>
      <c r="AA5" s="779"/>
      <c r="AB5" s="97"/>
    </row>
    <row r="6" spans="1:28" ht="19.5" customHeight="1" x14ac:dyDescent="0.25">
      <c r="A6" s="97"/>
      <c r="B6" s="641"/>
      <c r="C6" s="753"/>
      <c r="D6" s="763"/>
      <c r="E6" s="763"/>
      <c r="F6" s="697"/>
      <c r="G6" s="100"/>
      <c r="H6" s="347" t="s">
        <v>153</v>
      </c>
      <c r="I6" s="348" t="s">
        <v>154</v>
      </c>
      <c r="J6" s="347" t="s">
        <v>155</v>
      </c>
      <c r="K6" s="348" t="s">
        <v>156</v>
      </c>
      <c r="L6" s="349" t="s">
        <v>157</v>
      </c>
      <c r="M6" s="727"/>
      <c r="N6" s="727"/>
      <c r="O6" s="729"/>
      <c r="P6" s="729"/>
      <c r="Q6" s="349" t="s">
        <v>49</v>
      </c>
      <c r="R6" s="349" t="s">
        <v>145</v>
      </c>
      <c r="S6" s="735" t="s">
        <v>69</v>
      </c>
      <c r="T6" s="349" t="s">
        <v>49</v>
      </c>
      <c r="U6" s="349" t="s">
        <v>145</v>
      </c>
      <c r="V6" s="735" t="s">
        <v>69</v>
      </c>
      <c r="W6" s="349" t="s">
        <v>49</v>
      </c>
      <c r="X6" s="349" t="s">
        <v>145</v>
      </c>
      <c r="Y6" s="735" t="s">
        <v>69</v>
      </c>
      <c r="Z6" s="766"/>
      <c r="AA6" s="779"/>
      <c r="AB6" s="97"/>
    </row>
    <row r="7" spans="1:28" ht="16.5" customHeight="1" thickBot="1" x14ac:dyDescent="0.3">
      <c r="A7" s="97"/>
      <c r="B7" s="642"/>
      <c r="C7" s="754"/>
      <c r="D7" s="764"/>
      <c r="E7" s="764"/>
      <c r="F7" s="699"/>
      <c r="G7" s="101"/>
      <c r="H7" s="102">
        <v>10</v>
      </c>
      <c r="I7" s="103">
        <v>10</v>
      </c>
      <c r="J7" s="102">
        <v>10</v>
      </c>
      <c r="K7" s="103">
        <v>10</v>
      </c>
      <c r="L7" s="104">
        <v>10</v>
      </c>
      <c r="M7" s="353">
        <f>SUM(H7:L7)</f>
        <v>50</v>
      </c>
      <c r="N7" s="353">
        <v>100</v>
      </c>
      <c r="O7" s="730"/>
      <c r="P7" s="730"/>
      <c r="Q7" s="353">
        <f>SUM(H7:I7)</f>
        <v>20</v>
      </c>
      <c r="R7" s="353">
        <v>100</v>
      </c>
      <c r="S7" s="735"/>
      <c r="T7" s="353">
        <f>SUM(J7:K7)</f>
        <v>20</v>
      </c>
      <c r="U7" s="353">
        <v>100</v>
      </c>
      <c r="V7" s="735"/>
      <c r="W7" s="353">
        <f>SUM(L7)</f>
        <v>10</v>
      </c>
      <c r="X7" s="353">
        <v>100</v>
      </c>
      <c r="Y7" s="735"/>
      <c r="Z7" s="767"/>
      <c r="AA7" s="780"/>
      <c r="AB7" s="97"/>
    </row>
    <row r="8" spans="1:28" s="8" customFormat="1" ht="15.75" customHeight="1" x14ac:dyDescent="0.2">
      <c r="A8" s="106"/>
      <c r="B8" s="107">
        <f ca="1">เวลาเรียน1!B8</f>
        <v>1</v>
      </c>
      <c r="C8" s="107" t="str">
        <f ca="1">เวลาเรียน1!C8</f>
        <v>502</v>
      </c>
      <c r="D8" s="775" t="str">
        <f ca="1">เวลาเรียน1!D8</f>
        <v>เด็กชายบูรพา     สะเทินร้มย์</v>
      </c>
      <c r="E8" s="776"/>
      <c r="F8" s="777"/>
      <c r="G8" s="108"/>
      <c r="H8" s="109">
        <v>6</v>
      </c>
      <c r="I8" s="110">
        <v>6</v>
      </c>
      <c r="J8" s="110">
        <v>6</v>
      </c>
      <c r="K8" s="110">
        <v>6</v>
      </c>
      <c r="L8" s="111">
        <v>6</v>
      </c>
      <c r="M8" s="112">
        <f ca="1">IF(C8="","",SUM(H8:L8))</f>
        <v>30</v>
      </c>
      <c r="N8" s="112">
        <f ca="1">IF(C8="","",ROUND(M8/M$7*N$7,0))</f>
        <v>60</v>
      </c>
      <c r="O8" s="113">
        <f t="shared" ref="O8:O52" ca="1" si="0">IF(N8="","",IF(Z8&lt;&gt;"","-",VLOOKUP(N8,kun,4,TRUE)))</f>
        <v>1</v>
      </c>
      <c r="P8" s="114" t="str">
        <f ca="1">IF(N8="","",IF(Z8&lt;&gt;"","-",VLOOKUP(N8,kun,5,TRUE)))</f>
        <v>ผ่าน</v>
      </c>
      <c r="Q8" s="115">
        <f ca="1">IF(C8="","",SUM(H8:I8))</f>
        <v>12</v>
      </c>
      <c r="R8" s="116">
        <f ca="1">IF(Q8="","",ROUND(Q8/Q$7*R$7,0))</f>
        <v>60</v>
      </c>
      <c r="S8" s="117" t="str">
        <f t="shared" ref="S8:S52" ca="1" si="1">IF(R8="","",IF(Z8&lt;&gt;"","-",VLOOKUP(R8,kun,5,TRUE)))</f>
        <v>ผ่าน</v>
      </c>
      <c r="T8" s="115">
        <f ca="1">IF(C8="","",SUM(J8:K8))</f>
        <v>12</v>
      </c>
      <c r="U8" s="116">
        <f ca="1">IF(T8="","",ROUND(T8/T$7*U$7,0))</f>
        <v>60</v>
      </c>
      <c r="V8" s="117" t="str">
        <f t="shared" ref="V8:V52" ca="1" si="2">IF(U8="","",IF(Z8&lt;&gt;"","-",VLOOKUP(U8,kun,5,TRUE)))</f>
        <v>ผ่าน</v>
      </c>
      <c r="W8" s="115">
        <f ca="1">IF(C8="","",L8)</f>
        <v>6</v>
      </c>
      <c r="X8" s="116">
        <f ca="1">IF(W8="","",ROUND(W8/W$7*X$7,0))</f>
        <v>60</v>
      </c>
      <c r="Y8" s="117" t="str">
        <f t="shared" ref="Y8:Y52" ca="1" si="3">IF(X8="","",IF(Z8&lt;&gt;"","-",VLOOKUP(X8,kun,5,TRUE)))</f>
        <v>ผ่าน</v>
      </c>
      <c r="Z8" s="118" t="str">
        <f ca="1">เวลาเรียน1!G8</f>
        <v/>
      </c>
      <c r="AA8" s="119" t="str">
        <f ca="1">P8&amp;ข้อมูลนักเรียน!G8</f>
        <v>ผ่านชาย</v>
      </c>
      <c r="AB8" s="106"/>
    </row>
    <row r="9" spans="1:28" s="8" customFormat="1" ht="15.75" customHeight="1" x14ac:dyDescent="0.2">
      <c r="A9" s="106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121"/>
      <c r="H9" s="122">
        <v>7</v>
      </c>
      <c r="I9" s="123">
        <v>7</v>
      </c>
      <c r="J9" s="123">
        <v>7</v>
      </c>
      <c r="K9" s="123">
        <v>7</v>
      </c>
      <c r="L9" s="124">
        <v>7</v>
      </c>
      <c r="M9" s="125">
        <f t="shared" ref="M9:M52" ca="1" si="4">IF(C9="","",SUM(H9:L9))</f>
        <v>35</v>
      </c>
      <c r="N9" s="125">
        <f t="shared" ref="N9:N52" ca="1" si="5">IF(C9="","",ROUND(M9/M$7*N$7,0))</f>
        <v>70</v>
      </c>
      <c r="O9" s="126">
        <f t="shared" ca="1" si="0"/>
        <v>2</v>
      </c>
      <c r="P9" s="127" t="str">
        <f t="shared" ref="P9:P52" ca="1" si="6">IF(N9="","",IF(Z9&lt;&gt;"","-",VLOOKUP(N9,kun,5,TRUE)))</f>
        <v>ดี</v>
      </c>
      <c r="Q9" s="128">
        <f t="shared" ref="Q9:Q52" ca="1" si="7">IF(C9="","",SUM(H9:I9))</f>
        <v>14</v>
      </c>
      <c r="R9" s="129">
        <f t="shared" ref="R9:R52" ca="1" si="8">IF(Q9="","",ROUND(Q9/Q$7*R$7,0))</f>
        <v>70</v>
      </c>
      <c r="S9" s="130" t="str">
        <f t="shared" ca="1" si="1"/>
        <v>ดี</v>
      </c>
      <c r="T9" s="128">
        <f ca="1">IF(C9="","",SUM(J9:K9))</f>
        <v>14</v>
      </c>
      <c r="U9" s="129">
        <f t="shared" ref="U9:U52" ca="1" si="9">IF(T9="","",ROUND(T9/T$7*U$7,0))</f>
        <v>70</v>
      </c>
      <c r="V9" s="130" t="str">
        <f t="shared" ca="1" si="2"/>
        <v>ดี</v>
      </c>
      <c r="W9" s="128">
        <f t="shared" ref="W9:W52" ca="1" si="10">IF(C9="","",L9)</f>
        <v>7</v>
      </c>
      <c r="X9" s="129">
        <f t="shared" ref="X9:X52" ca="1" si="11">IF(W9="","",ROUND(W9/W$7*X$7,0))</f>
        <v>70</v>
      </c>
      <c r="Y9" s="130" t="str">
        <f t="shared" ca="1" si="3"/>
        <v>ดี</v>
      </c>
      <c r="Z9" s="131" t="str">
        <f ca="1">เวลาเรียน1!G9</f>
        <v/>
      </c>
      <c r="AA9" s="132" t="str">
        <f ca="1">P9&amp;ข้อมูลนักเรียน!G9</f>
        <v>ดีชาย</v>
      </c>
      <c r="AB9" s="106"/>
    </row>
    <row r="10" spans="1:28" s="8" customFormat="1" ht="15.75" customHeight="1" x14ac:dyDescent="0.2">
      <c r="A10" s="106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121"/>
      <c r="H10" s="122">
        <v>8</v>
      </c>
      <c r="I10" s="123">
        <v>8</v>
      </c>
      <c r="J10" s="123">
        <v>8</v>
      </c>
      <c r="K10" s="123">
        <v>8</v>
      </c>
      <c r="L10" s="124">
        <v>8</v>
      </c>
      <c r="M10" s="125">
        <f t="shared" ca="1" si="4"/>
        <v>40</v>
      </c>
      <c r="N10" s="125">
        <f t="shared" ca="1" si="5"/>
        <v>80</v>
      </c>
      <c r="O10" s="126">
        <f t="shared" ca="1" si="0"/>
        <v>3</v>
      </c>
      <c r="P10" s="127" t="str">
        <f t="shared" ca="1" si="6"/>
        <v>ดีเยี่ยม</v>
      </c>
      <c r="Q10" s="128">
        <f t="shared" ca="1" si="7"/>
        <v>16</v>
      </c>
      <c r="R10" s="129">
        <f t="shared" ca="1" si="8"/>
        <v>80</v>
      </c>
      <c r="S10" s="130" t="str">
        <f t="shared" ca="1" si="1"/>
        <v>ดีเยี่ยม</v>
      </c>
      <c r="T10" s="128">
        <f t="shared" ref="T10:T52" ca="1" si="12">IF(C10="","",SUM(J10:K10))</f>
        <v>16</v>
      </c>
      <c r="U10" s="129">
        <f t="shared" ca="1" si="9"/>
        <v>80</v>
      </c>
      <c r="V10" s="130" t="str">
        <f t="shared" ca="1" si="2"/>
        <v>ดีเยี่ยม</v>
      </c>
      <c r="W10" s="128">
        <f t="shared" ca="1" si="10"/>
        <v>8</v>
      </c>
      <c r="X10" s="129">
        <f t="shared" ca="1" si="11"/>
        <v>80</v>
      </c>
      <c r="Y10" s="130" t="str">
        <f t="shared" ca="1" si="3"/>
        <v>ดีเยี่ยม</v>
      </c>
      <c r="Z10" s="131" t="str">
        <f ca="1">เวลาเรียน1!G10</f>
        <v/>
      </c>
      <c r="AA10" s="132" t="str">
        <f ca="1">P10&amp;ข้อมูลนักเรียน!G10</f>
        <v>ดีเยี่ยมชาย</v>
      </c>
      <c r="AB10" s="106"/>
    </row>
    <row r="11" spans="1:28" s="8" customFormat="1" ht="15.75" customHeight="1" x14ac:dyDescent="0.2">
      <c r="A11" s="106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121"/>
      <c r="H11" s="122">
        <v>5</v>
      </c>
      <c r="I11" s="123">
        <v>5</v>
      </c>
      <c r="J11" s="123">
        <v>5</v>
      </c>
      <c r="K11" s="123">
        <v>5</v>
      </c>
      <c r="L11" s="124">
        <v>5</v>
      </c>
      <c r="M11" s="125">
        <f t="shared" ca="1" si="4"/>
        <v>25</v>
      </c>
      <c r="N11" s="125">
        <f t="shared" ca="1" si="5"/>
        <v>50</v>
      </c>
      <c r="O11" s="126">
        <f t="shared" ca="1" si="0"/>
        <v>1</v>
      </c>
      <c r="P11" s="127" t="str">
        <f t="shared" ca="1" si="6"/>
        <v>ผ่าน</v>
      </c>
      <c r="Q11" s="128">
        <f t="shared" ca="1" si="7"/>
        <v>10</v>
      </c>
      <c r="R11" s="129">
        <f t="shared" ca="1" si="8"/>
        <v>50</v>
      </c>
      <c r="S11" s="130" t="str">
        <f t="shared" ca="1" si="1"/>
        <v>ผ่าน</v>
      </c>
      <c r="T11" s="128">
        <f t="shared" ca="1" si="12"/>
        <v>10</v>
      </c>
      <c r="U11" s="129">
        <f t="shared" ca="1" si="9"/>
        <v>50</v>
      </c>
      <c r="V11" s="130" t="str">
        <f t="shared" ca="1" si="2"/>
        <v>ผ่าน</v>
      </c>
      <c r="W11" s="128">
        <f t="shared" ca="1" si="10"/>
        <v>5</v>
      </c>
      <c r="X11" s="129">
        <f t="shared" ca="1" si="11"/>
        <v>50</v>
      </c>
      <c r="Y11" s="130" t="str">
        <f t="shared" ca="1" si="3"/>
        <v>ผ่าน</v>
      </c>
      <c r="Z11" s="131" t="str">
        <f ca="1">เวลาเรียน1!G11</f>
        <v/>
      </c>
      <c r="AA11" s="132" t="str">
        <f ca="1">P11&amp;ข้อมูลนักเรียน!G11</f>
        <v>ผ่านชาย</v>
      </c>
      <c r="AB11" s="106"/>
    </row>
    <row r="12" spans="1:28" s="8" customFormat="1" ht="15.75" customHeight="1" x14ac:dyDescent="0.2">
      <c r="A12" s="106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121"/>
      <c r="H12" s="122">
        <v>8</v>
      </c>
      <c r="I12" s="123">
        <v>8</v>
      </c>
      <c r="J12" s="123">
        <v>8</v>
      </c>
      <c r="K12" s="123">
        <v>8</v>
      </c>
      <c r="L12" s="124">
        <v>8</v>
      </c>
      <c r="M12" s="125">
        <f t="shared" ca="1" si="4"/>
        <v>40</v>
      </c>
      <c r="N12" s="125">
        <f t="shared" ca="1" si="5"/>
        <v>80</v>
      </c>
      <c r="O12" s="126">
        <f t="shared" ca="1" si="0"/>
        <v>3</v>
      </c>
      <c r="P12" s="127" t="str">
        <f t="shared" ca="1" si="6"/>
        <v>ดีเยี่ยม</v>
      </c>
      <c r="Q12" s="128">
        <f t="shared" ca="1" si="7"/>
        <v>16</v>
      </c>
      <c r="R12" s="129">
        <f t="shared" ca="1" si="8"/>
        <v>80</v>
      </c>
      <c r="S12" s="130" t="str">
        <f t="shared" ca="1" si="1"/>
        <v>ดีเยี่ยม</v>
      </c>
      <c r="T12" s="128">
        <f t="shared" ca="1" si="12"/>
        <v>16</v>
      </c>
      <c r="U12" s="129">
        <f t="shared" ca="1" si="9"/>
        <v>80</v>
      </c>
      <c r="V12" s="130" t="str">
        <f t="shared" ca="1" si="2"/>
        <v>ดีเยี่ยม</v>
      </c>
      <c r="W12" s="128">
        <f t="shared" ca="1" si="10"/>
        <v>8</v>
      </c>
      <c r="X12" s="129">
        <f t="shared" ca="1" si="11"/>
        <v>80</v>
      </c>
      <c r="Y12" s="130" t="str">
        <f t="shared" ca="1" si="3"/>
        <v>ดีเยี่ยม</v>
      </c>
      <c r="Z12" s="131" t="str">
        <f ca="1">เวลาเรียน1!G12</f>
        <v/>
      </c>
      <c r="AA12" s="132" t="str">
        <f ca="1">P12&amp;ข้อมูลนักเรียน!G12</f>
        <v>ดีเยี่ยมหญิง</v>
      </c>
      <c r="AB12" s="106"/>
    </row>
    <row r="13" spans="1:28" s="8" customFormat="1" ht="15.75" customHeight="1" x14ac:dyDescent="0.2">
      <c r="A13" s="106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121"/>
      <c r="H13" s="122">
        <v>6</v>
      </c>
      <c r="I13" s="123">
        <v>6</v>
      </c>
      <c r="J13" s="123">
        <v>6</v>
      </c>
      <c r="K13" s="123">
        <v>6</v>
      </c>
      <c r="L13" s="124">
        <v>6</v>
      </c>
      <c r="M13" s="125">
        <f t="shared" ca="1" si="4"/>
        <v>30</v>
      </c>
      <c r="N13" s="125">
        <f t="shared" ca="1" si="5"/>
        <v>60</v>
      </c>
      <c r="O13" s="126">
        <f t="shared" ca="1" si="0"/>
        <v>1</v>
      </c>
      <c r="P13" s="127" t="str">
        <f t="shared" ca="1" si="6"/>
        <v>ผ่าน</v>
      </c>
      <c r="Q13" s="128">
        <f t="shared" ca="1" si="7"/>
        <v>12</v>
      </c>
      <c r="R13" s="129">
        <f t="shared" ca="1" si="8"/>
        <v>60</v>
      </c>
      <c r="S13" s="130" t="str">
        <f t="shared" ca="1" si="1"/>
        <v>ผ่าน</v>
      </c>
      <c r="T13" s="128">
        <f t="shared" ca="1" si="12"/>
        <v>12</v>
      </c>
      <c r="U13" s="129">
        <f t="shared" ca="1" si="9"/>
        <v>60</v>
      </c>
      <c r="V13" s="130" t="str">
        <f t="shared" ca="1" si="2"/>
        <v>ผ่าน</v>
      </c>
      <c r="W13" s="128">
        <f t="shared" ca="1" si="10"/>
        <v>6</v>
      </c>
      <c r="X13" s="129">
        <f t="shared" ca="1" si="11"/>
        <v>60</v>
      </c>
      <c r="Y13" s="130" t="str">
        <f t="shared" ca="1" si="3"/>
        <v>ผ่าน</v>
      </c>
      <c r="Z13" s="131" t="str">
        <f ca="1">เวลาเรียน1!G13</f>
        <v/>
      </c>
      <c r="AA13" s="132" t="str">
        <f ca="1">P13&amp;ข้อมูลนักเรียน!G13</f>
        <v>ผ่านหญิง</v>
      </c>
      <c r="AB13" s="106"/>
    </row>
    <row r="14" spans="1:28" s="8" customFormat="1" ht="15.75" customHeight="1" x14ac:dyDescent="0.2">
      <c r="A14" s="106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121"/>
      <c r="H14" s="122">
        <v>8</v>
      </c>
      <c r="I14" s="123">
        <v>8</v>
      </c>
      <c r="J14" s="123">
        <v>8</v>
      </c>
      <c r="K14" s="123">
        <v>8</v>
      </c>
      <c r="L14" s="124">
        <v>8</v>
      </c>
      <c r="M14" s="125">
        <f t="shared" ca="1" si="4"/>
        <v>40</v>
      </c>
      <c r="N14" s="125">
        <f t="shared" ca="1" si="5"/>
        <v>80</v>
      </c>
      <c r="O14" s="126">
        <f t="shared" ca="1" si="0"/>
        <v>3</v>
      </c>
      <c r="P14" s="127" t="str">
        <f t="shared" ca="1" si="6"/>
        <v>ดีเยี่ยม</v>
      </c>
      <c r="Q14" s="128">
        <f t="shared" ca="1" si="7"/>
        <v>16</v>
      </c>
      <c r="R14" s="129">
        <f t="shared" ca="1" si="8"/>
        <v>80</v>
      </c>
      <c r="S14" s="130" t="str">
        <f t="shared" ca="1" si="1"/>
        <v>ดีเยี่ยม</v>
      </c>
      <c r="T14" s="128">
        <f t="shared" ca="1" si="12"/>
        <v>16</v>
      </c>
      <c r="U14" s="129">
        <f t="shared" ca="1" si="9"/>
        <v>80</v>
      </c>
      <c r="V14" s="130" t="str">
        <f t="shared" ca="1" si="2"/>
        <v>ดีเยี่ยม</v>
      </c>
      <c r="W14" s="128">
        <f t="shared" ca="1" si="10"/>
        <v>8</v>
      </c>
      <c r="X14" s="129">
        <f t="shared" ca="1" si="11"/>
        <v>80</v>
      </c>
      <c r="Y14" s="130" t="str">
        <f t="shared" ca="1" si="3"/>
        <v>ดีเยี่ยม</v>
      </c>
      <c r="Z14" s="131" t="str">
        <f ca="1">เวลาเรียน1!G14</f>
        <v/>
      </c>
      <c r="AA14" s="132" t="str">
        <f ca="1">P14&amp;ข้อมูลนักเรียน!G14</f>
        <v>ดีเยี่ยมหญิง</v>
      </c>
      <c r="AB14" s="106"/>
    </row>
    <row r="15" spans="1:28" s="8" customFormat="1" ht="15.75" customHeight="1" x14ac:dyDescent="0.2">
      <c r="A15" s="106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121"/>
      <c r="H15" s="122">
        <v>8</v>
      </c>
      <c r="I15" s="123">
        <v>8</v>
      </c>
      <c r="J15" s="123">
        <v>8</v>
      </c>
      <c r="K15" s="123">
        <v>8</v>
      </c>
      <c r="L15" s="124">
        <v>8</v>
      </c>
      <c r="M15" s="125">
        <f t="shared" ca="1" si="4"/>
        <v>40</v>
      </c>
      <c r="N15" s="125">
        <f t="shared" ca="1" si="5"/>
        <v>80</v>
      </c>
      <c r="O15" s="126">
        <f t="shared" ca="1" si="0"/>
        <v>3</v>
      </c>
      <c r="P15" s="127" t="str">
        <f t="shared" ca="1" si="6"/>
        <v>ดีเยี่ยม</v>
      </c>
      <c r="Q15" s="128">
        <f t="shared" ca="1" si="7"/>
        <v>16</v>
      </c>
      <c r="R15" s="129">
        <f t="shared" ca="1" si="8"/>
        <v>80</v>
      </c>
      <c r="S15" s="130" t="str">
        <f t="shared" ca="1" si="1"/>
        <v>ดีเยี่ยม</v>
      </c>
      <c r="T15" s="128">
        <f t="shared" ca="1" si="12"/>
        <v>16</v>
      </c>
      <c r="U15" s="129">
        <f t="shared" ca="1" si="9"/>
        <v>80</v>
      </c>
      <c r="V15" s="130" t="str">
        <f t="shared" ca="1" si="2"/>
        <v>ดีเยี่ยม</v>
      </c>
      <c r="W15" s="128">
        <f t="shared" ca="1" si="10"/>
        <v>8</v>
      </c>
      <c r="X15" s="129">
        <f t="shared" ca="1" si="11"/>
        <v>80</v>
      </c>
      <c r="Y15" s="130" t="str">
        <f t="shared" ca="1" si="3"/>
        <v>ดีเยี่ยม</v>
      </c>
      <c r="Z15" s="131" t="str">
        <f ca="1">เวลาเรียน1!G15</f>
        <v/>
      </c>
      <c r="AA15" s="132" t="str">
        <f ca="1">P15&amp;ข้อมูลนักเรียน!G15</f>
        <v>ดีเยี่ยมหญิง</v>
      </c>
      <c r="AB15" s="106"/>
    </row>
    <row r="16" spans="1:28" s="8" customFormat="1" ht="15.75" customHeight="1" x14ac:dyDescent="0.2">
      <c r="A16" s="106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121"/>
      <c r="H16" s="122">
        <v>8</v>
      </c>
      <c r="I16" s="123">
        <v>8</v>
      </c>
      <c r="J16" s="123">
        <v>8</v>
      </c>
      <c r="K16" s="123">
        <v>8</v>
      </c>
      <c r="L16" s="124">
        <v>8</v>
      </c>
      <c r="M16" s="125">
        <f t="shared" ca="1" si="4"/>
        <v>40</v>
      </c>
      <c r="N16" s="125">
        <f t="shared" ca="1" si="5"/>
        <v>80</v>
      </c>
      <c r="O16" s="126">
        <f t="shared" ca="1" si="0"/>
        <v>3</v>
      </c>
      <c r="P16" s="127" t="str">
        <f t="shared" ca="1" si="6"/>
        <v>ดีเยี่ยม</v>
      </c>
      <c r="Q16" s="128">
        <f t="shared" ca="1" si="7"/>
        <v>16</v>
      </c>
      <c r="R16" s="129">
        <f t="shared" ca="1" si="8"/>
        <v>80</v>
      </c>
      <c r="S16" s="130" t="str">
        <f t="shared" ca="1" si="1"/>
        <v>ดีเยี่ยม</v>
      </c>
      <c r="T16" s="128">
        <f t="shared" ca="1" si="12"/>
        <v>16</v>
      </c>
      <c r="U16" s="129">
        <f t="shared" ca="1" si="9"/>
        <v>80</v>
      </c>
      <c r="V16" s="130" t="str">
        <f t="shared" ca="1" si="2"/>
        <v>ดีเยี่ยม</v>
      </c>
      <c r="W16" s="128">
        <f t="shared" ca="1" si="10"/>
        <v>8</v>
      </c>
      <c r="X16" s="129">
        <f t="shared" ca="1" si="11"/>
        <v>80</v>
      </c>
      <c r="Y16" s="130" t="str">
        <f t="shared" ca="1" si="3"/>
        <v>ดีเยี่ยม</v>
      </c>
      <c r="Z16" s="131" t="str">
        <f ca="1">เวลาเรียน1!G16</f>
        <v/>
      </c>
      <c r="AA16" s="132" t="str">
        <f ca="1">P16&amp;ข้อมูลนักเรียน!G16</f>
        <v>ดีเยี่ยมหญิง</v>
      </c>
      <c r="AB16" s="106"/>
    </row>
    <row r="17" spans="1:28" s="8" customFormat="1" ht="15.75" customHeight="1" x14ac:dyDescent="0.2">
      <c r="A17" s="106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121"/>
      <c r="H17" s="122">
        <v>8</v>
      </c>
      <c r="I17" s="123">
        <v>8</v>
      </c>
      <c r="J17" s="123">
        <v>8</v>
      </c>
      <c r="K17" s="123">
        <v>8</v>
      </c>
      <c r="L17" s="124">
        <v>8</v>
      </c>
      <c r="M17" s="125">
        <f t="shared" ca="1" si="4"/>
        <v>40</v>
      </c>
      <c r="N17" s="125">
        <f t="shared" ca="1" si="5"/>
        <v>80</v>
      </c>
      <c r="O17" s="126">
        <f t="shared" ca="1" si="0"/>
        <v>3</v>
      </c>
      <c r="P17" s="127" t="str">
        <f t="shared" ca="1" si="6"/>
        <v>ดีเยี่ยม</v>
      </c>
      <c r="Q17" s="128">
        <f t="shared" ca="1" si="7"/>
        <v>16</v>
      </c>
      <c r="R17" s="129">
        <f t="shared" ca="1" si="8"/>
        <v>80</v>
      </c>
      <c r="S17" s="130" t="str">
        <f t="shared" ca="1" si="1"/>
        <v>ดีเยี่ยม</v>
      </c>
      <c r="T17" s="128">
        <f t="shared" ca="1" si="12"/>
        <v>16</v>
      </c>
      <c r="U17" s="129">
        <f t="shared" ca="1" si="9"/>
        <v>80</v>
      </c>
      <c r="V17" s="130" t="str">
        <f t="shared" ca="1" si="2"/>
        <v>ดีเยี่ยม</v>
      </c>
      <c r="W17" s="128">
        <f t="shared" ca="1" si="10"/>
        <v>8</v>
      </c>
      <c r="X17" s="129">
        <f t="shared" ca="1" si="11"/>
        <v>80</v>
      </c>
      <c r="Y17" s="130" t="str">
        <f t="shared" ca="1" si="3"/>
        <v>ดีเยี่ยม</v>
      </c>
      <c r="Z17" s="131" t="str">
        <f ca="1">เวลาเรียน1!G17</f>
        <v/>
      </c>
      <c r="AA17" s="132" t="str">
        <f ca="1">P17&amp;ข้อมูลนักเรียน!G17</f>
        <v>ดีเยี่ยมหญิง</v>
      </c>
      <c r="AB17" s="106"/>
    </row>
    <row r="18" spans="1:28" s="8" customFormat="1" ht="15.75" customHeight="1" x14ac:dyDescent="0.2">
      <c r="A18" s="106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121"/>
      <c r="H18" s="122">
        <v>8</v>
      </c>
      <c r="I18" s="123">
        <v>8</v>
      </c>
      <c r="J18" s="123">
        <v>8</v>
      </c>
      <c r="K18" s="123">
        <v>8</v>
      </c>
      <c r="L18" s="124">
        <v>7</v>
      </c>
      <c r="M18" s="125">
        <f t="shared" ca="1" si="4"/>
        <v>39</v>
      </c>
      <c r="N18" s="125">
        <f t="shared" ca="1" si="5"/>
        <v>78</v>
      </c>
      <c r="O18" s="126">
        <f t="shared" ca="1" si="0"/>
        <v>2</v>
      </c>
      <c r="P18" s="127" t="str">
        <f t="shared" ca="1" si="6"/>
        <v>ดี</v>
      </c>
      <c r="Q18" s="128">
        <f t="shared" ca="1" si="7"/>
        <v>16</v>
      </c>
      <c r="R18" s="129">
        <f t="shared" ca="1" si="8"/>
        <v>80</v>
      </c>
      <c r="S18" s="130" t="str">
        <f t="shared" ca="1" si="1"/>
        <v>ดีเยี่ยม</v>
      </c>
      <c r="T18" s="128">
        <f t="shared" ca="1" si="12"/>
        <v>16</v>
      </c>
      <c r="U18" s="129">
        <f t="shared" ca="1" si="9"/>
        <v>80</v>
      </c>
      <c r="V18" s="130" t="str">
        <f t="shared" ca="1" si="2"/>
        <v>ดีเยี่ยม</v>
      </c>
      <c r="W18" s="128">
        <f t="shared" ca="1" si="10"/>
        <v>7</v>
      </c>
      <c r="X18" s="129">
        <f t="shared" ca="1" si="11"/>
        <v>70</v>
      </c>
      <c r="Y18" s="130" t="str">
        <f t="shared" ca="1" si="3"/>
        <v>ดี</v>
      </c>
      <c r="Z18" s="131" t="str">
        <f ca="1">เวลาเรียน1!G18</f>
        <v/>
      </c>
      <c r="AA18" s="132" t="str">
        <f ca="1">P18&amp;ข้อมูลนักเรียน!G18</f>
        <v>ดีหญิง</v>
      </c>
      <c r="AB18" s="106"/>
    </row>
    <row r="19" spans="1:28" s="8" customFormat="1" ht="15.75" customHeight="1" x14ac:dyDescent="0.2">
      <c r="A19" s="106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121"/>
      <c r="H19" s="122"/>
      <c r="I19" s="123"/>
      <c r="J19" s="123"/>
      <c r="K19" s="123"/>
      <c r="L19" s="124"/>
      <c r="M19" s="125" t="str">
        <f t="shared" ca="1" si="4"/>
        <v/>
      </c>
      <c r="N19" s="125" t="str">
        <f t="shared" ca="1" si="5"/>
        <v/>
      </c>
      <c r="O19" s="126" t="str">
        <f t="shared" ca="1" si="0"/>
        <v/>
      </c>
      <c r="P19" s="127" t="str">
        <f t="shared" ca="1" si="6"/>
        <v/>
      </c>
      <c r="Q19" s="128" t="str">
        <f t="shared" ca="1" si="7"/>
        <v/>
      </c>
      <c r="R19" s="129" t="str">
        <f t="shared" ca="1" si="8"/>
        <v/>
      </c>
      <c r="S19" s="130" t="str">
        <f t="shared" ca="1" si="1"/>
        <v/>
      </c>
      <c r="T19" s="128" t="str">
        <f t="shared" ca="1" si="12"/>
        <v/>
      </c>
      <c r="U19" s="129" t="str">
        <f t="shared" ca="1" si="9"/>
        <v/>
      </c>
      <c r="V19" s="130" t="str">
        <f t="shared" ca="1" si="2"/>
        <v/>
      </c>
      <c r="W19" s="128" t="str">
        <f t="shared" ca="1" si="10"/>
        <v/>
      </c>
      <c r="X19" s="129" t="str">
        <f t="shared" ca="1" si="11"/>
        <v/>
      </c>
      <c r="Y19" s="130" t="str">
        <f t="shared" ca="1" si="3"/>
        <v/>
      </c>
      <c r="Z19" s="131" t="str">
        <f ca="1">เวลาเรียน1!G19</f>
        <v/>
      </c>
      <c r="AA19" s="132" t="str">
        <f ca="1">P19&amp;ข้อมูลนักเรียน!G19</f>
        <v/>
      </c>
      <c r="AB19" s="106"/>
    </row>
    <row r="20" spans="1:28" s="8" customFormat="1" ht="15.75" customHeight="1" x14ac:dyDescent="0.2">
      <c r="A20" s="106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121"/>
      <c r="H20" s="122"/>
      <c r="I20" s="123"/>
      <c r="J20" s="123"/>
      <c r="K20" s="123"/>
      <c r="L20" s="124"/>
      <c r="M20" s="125" t="str">
        <f t="shared" ca="1" si="4"/>
        <v/>
      </c>
      <c r="N20" s="125" t="str">
        <f t="shared" ca="1" si="5"/>
        <v/>
      </c>
      <c r="O20" s="126" t="str">
        <f t="shared" ca="1" si="0"/>
        <v/>
      </c>
      <c r="P20" s="127" t="str">
        <f t="shared" ca="1" si="6"/>
        <v/>
      </c>
      <c r="Q20" s="128" t="str">
        <f t="shared" ca="1" si="7"/>
        <v/>
      </c>
      <c r="R20" s="129" t="str">
        <f t="shared" ca="1" si="8"/>
        <v/>
      </c>
      <c r="S20" s="130" t="str">
        <f t="shared" ca="1" si="1"/>
        <v/>
      </c>
      <c r="T20" s="128" t="str">
        <f t="shared" ca="1" si="12"/>
        <v/>
      </c>
      <c r="U20" s="129" t="str">
        <f t="shared" ca="1" si="9"/>
        <v/>
      </c>
      <c r="V20" s="130" t="str">
        <f t="shared" ca="1" si="2"/>
        <v/>
      </c>
      <c r="W20" s="128" t="str">
        <f t="shared" ca="1" si="10"/>
        <v/>
      </c>
      <c r="X20" s="129" t="str">
        <f t="shared" ca="1" si="11"/>
        <v/>
      </c>
      <c r="Y20" s="130" t="str">
        <f t="shared" ca="1" si="3"/>
        <v/>
      </c>
      <c r="Z20" s="131" t="str">
        <f ca="1">เวลาเรียน1!G20</f>
        <v/>
      </c>
      <c r="AA20" s="132" t="str">
        <f ca="1">P20&amp;ข้อมูลนักเรียน!G20</f>
        <v/>
      </c>
      <c r="AB20" s="106"/>
    </row>
    <row r="21" spans="1:28" s="8" customFormat="1" ht="15.75" customHeight="1" x14ac:dyDescent="0.2">
      <c r="A21" s="106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121"/>
      <c r="H21" s="122"/>
      <c r="I21" s="123"/>
      <c r="J21" s="123"/>
      <c r="K21" s="123"/>
      <c r="L21" s="124"/>
      <c r="M21" s="125" t="str">
        <f t="shared" ca="1" si="4"/>
        <v/>
      </c>
      <c r="N21" s="125" t="str">
        <f t="shared" ca="1" si="5"/>
        <v/>
      </c>
      <c r="O21" s="126" t="str">
        <f t="shared" ca="1" si="0"/>
        <v/>
      </c>
      <c r="P21" s="127" t="str">
        <f t="shared" ca="1" si="6"/>
        <v/>
      </c>
      <c r="Q21" s="128" t="str">
        <f t="shared" ca="1" si="7"/>
        <v/>
      </c>
      <c r="R21" s="129" t="str">
        <f t="shared" ca="1" si="8"/>
        <v/>
      </c>
      <c r="S21" s="130" t="str">
        <f t="shared" ca="1" si="1"/>
        <v/>
      </c>
      <c r="T21" s="128" t="str">
        <f t="shared" ca="1" si="12"/>
        <v/>
      </c>
      <c r="U21" s="129" t="str">
        <f t="shared" ca="1" si="9"/>
        <v/>
      </c>
      <c r="V21" s="130" t="str">
        <f t="shared" ca="1" si="2"/>
        <v/>
      </c>
      <c r="W21" s="128" t="str">
        <f t="shared" ca="1" si="10"/>
        <v/>
      </c>
      <c r="X21" s="129" t="str">
        <f t="shared" ca="1" si="11"/>
        <v/>
      </c>
      <c r="Y21" s="130" t="str">
        <f t="shared" ca="1" si="3"/>
        <v/>
      </c>
      <c r="Z21" s="131" t="str">
        <f ca="1">เวลาเรียน1!G21</f>
        <v/>
      </c>
      <c r="AA21" s="132" t="str">
        <f ca="1">P21&amp;ข้อมูลนักเรียน!G21</f>
        <v/>
      </c>
      <c r="AB21" s="106"/>
    </row>
    <row r="22" spans="1:28" s="8" customFormat="1" ht="15.75" customHeight="1" x14ac:dyDescent="0.2">
      <c r="A22" s="106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121"/>
      <c r="H22" s="122"/>
      <c r="I22" s="123"/>
      <c r="J22" s="123"/>
      <c r="K22" s="123"/>
      <c r="L22" s="124"/>
      <c r="M22" s="125" t="str">
        <f t="shared" ca="1" si="4"/>
        <v/>
      </c>
      <c r="N22" s="125" t="str">
        <f t="shared" ca="1" si="5"/>
        <v/>
      </c>
      <c r="O22" s="126" t="str">
        <f t="shared" ca="1" si="0"/>
        <v/>
      </c>
      <c r="P22" s="127" t="str">
        <f t="shared" ca="1" si="6"/>
        <v/>
      </c>
      <c r="Q22" s="128" t="str">
        <f t="shared" ca="1" si="7"/>
        <v/>
      </c>
      <c r="R22" s="129" t="str">
        <f t="shared" ca="1" si="8"/>
        <v/>
      </c>
      <c r="S22" s="130" t="str">
        <f t="shared" ca="1" si="1"/>
        <v/>
      </c>
      <c r="T22" s="128" t="str">
        <f t="shared" ca="1" si="12"/>
        <v/>
      </c>
      <c r="U22" s="129" t="str">
        <f t="shared" ca="1" si="9"/>
        <v/>
      </c>
      <c r="V22" s="130" t="str">
        <f t="shared" ca="1" si="2"/>
        <v/>
      </c>
      <c r="W22" s="128" t="str">
        <f t="shared" ca="1" si="10"/>
        <v/>
      </c>
      <c r="X22" s="129" t="str">
        <f t="shared" ca="1" si="11"/>
        <v/>
      </c>
      <c r="Y22" s="130" t="str">
        <f t="shared" ca="1" si="3"/>
        <v/>
      </c>
      <c r="Z22" s="131" t="str">
        <f ca="1">เวลาเรียน1!G22</f>
        <v/>
      </c>
      <c r="AA22" s="132" t="str">
        <f ca="1">P22&amp;ข้อมูลนักเรียน!G22</f>
        <v/>
      </c>
      <c r="AB22" s="106"/>
    </row>
    <row r="23" spans="1:28" s="8" customFormat="1" ht="15.75" customHeight="1" x14ac:dyDescent="0.2">
      <c r="A23" s="106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121"/>
      <c r="H23" s="122"/>
      <c r="I23" s="123"/>
      <c r="J23" s="123"/>
      <c r="K23" s="123"/>
      <c r="L23" s="124"/>
      <c r="M23" s="125" t="str">
        <f t="shared" ca="1" si="4"/>
        <v/>
      </c>
      <c r="N23" s="125" t="str">
        <f t="shared" ca="1" si="5"/>
        <v/>
      </c>
      <c r="O23" s="126" t="str">
        <f t="shared" ca="1" si="0"/>
        <v/>
      </c>
      <c r="P23" s="127" t="str">
        <f t="shared" ca="1" si="6"/>
        <v/>
      </c>
      <c r="Q23" s="128" t="str">
        <f t="shared" ca="1" si="7"/>
        <v/>
      </c>
      <c r="R23" s="129" t="str">
        <f t="shared" ca="1" si="8"/>
        <v/>
      </c>
      <c r="S23" s="130" t="str">
        <f t="shared" ca="1" si="1"/>
        <v/>
      </c>
      <c r="T23" s="128" t="str">
        <f t="shared" ca="1" si="12"/>
        <v/>
      </c>
      <c r="U23" s="129" t="str">
        <f t="shared" ca="1" si="9"/>
        <v/>
      </c>
      <c r="V23" s="130" t="str">
        <f t="shared" ca="1" si="2"/>
        <v/>
      </c>
      <c r="W23" s="128" t="str">
        <f t="shared" ca="1" si="10"/>
        <v/>
      </c>
      <c r="X23" s="129" t="str">
        <f t="shared" ca="1" si="11"/>
        <v/>
      </c>
      <c r="Y23" s="130" t="str">
        <f t="shared" ca="1" si="3"/>
        <v/>
      </c>
      <c r="Z23" s="131" t="str">
        <f ca="1">เวลาเรียน1!G23</f>
        <v/>
      </c>
      <c r="AA23" s="132" t="str">
        <f ca="1">P23&amp;ข้อมูลนักเรียน!G23</f>
        <v/>
      </c>
      <c r="AB23" s="106"/>
    </row>
    <row r="24" spans="1:28" s="8" customFormat="1" ht="15.75" customHeight="1" x14ac:dyDescent="0.2">
      <c r="A24" s="106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121"/>
      <c r="H24" s="122"/>
      <c r="I24" s="123"/>
      <c r="J24" s="123"/>
      <c r="K24" s="123"/>
      <c r="L24" s="124"/>
      <c r="M24" s="125" t="str">
        <f t="shared" ca="1" si="4"/>
        <v/>
      </c>
      <c r="N24" s="125" t="str">
        <f t="shared" ca="1" si="5"/>
        <v/>
      </c>
      <c r="O24" s="126" t="str">
        <f t="shared" ca="1" si="0"/>
        <v/>
      </c>
      <c r="P24" s="127" t="str">
        <f t="shared" ca="1" si="6"/>
        <v/>
      </c>
      <c r="Q24" s="128" t="str">
        <f t="shared" ca="1" si="7"/>
        <v/>
      </c>
      <c r="R24" s="129" t="str">
        <f t="shared" ca="1" si="8"/>
        <v/>
      </c>
      <c r="S24" s="130" t="str">
        <f t="shared" ca="1" si="1"/>
        <v/>
      </c>
      <c r="T24" s="128" t="str">
        <f t="shared" ca="1" si="12"/>
        <v/>
      </c>
      <c r="U24" s="129" t="str">
        <f t="shared" ca="1" si="9"/>
        <v/>
      </c>
      <c r="V24" s="130" t="str">
        <f t="shared" ca="1" si="2"/>
        <v/>
      </c>
      <c r="W24" s="128" t="str">
        <f t="shared" ca="1" si="10"/>
        <v/>
      </c>
      <c r="X24" s="129" t="str">
        <f t="shared" ca="1" si="11"/>
        <v/>
      </c>
      <c r="Y24" s="130" t="str">
        <f t="shared" ca="1" si="3"/>
        <v/>
      </c>
      <c r="Z24" s="131" t="str">
        <f ca="1">เวลาเรียน1!G24</f>
        <v/>
      </c>
      <c r="AA24" s="132" t="str">
        <f ca="1">P24&amp;ข้อมูลนักเรียน!G24</f>
        <v/>
      </c>
      <c r="AB24" s="106"/>
    </row>
    <row r="25" spans="1:28" s="8" customFormat="1" ht="15.75" customHeight="1" x14ac:dyDescent="0.2">
      <c r="A25" s="106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121"/>
      <c r="H25" s="122"/>
      <c r="I25" s="123"/>
      <c r="J25" s="123"/>
      <c r="K25" s="123"/>
      <c r="L25" s="124"/>
      <c r="M25" s="125" t="str">
        <f t="shared" ca="1" si="4"/>
        <v/>
      </c>
      <c r="N25" s="125" t="str">
        <f t="shared" ca="1" si="5"/>
        <v/>
      </c>
      <c r="O25" s="126" t="str">
        <f t="shared" ca="1" si="0"/>
        <v/>
      </c>
      <c r="P25" s="127" t="str">
        <f t="shared" ca="1" si="6"/>
        <v/>
      </c>
      <c r="Q25" s="128" t="str">
        <f t="shared" ca="1" si="7"/>
        <v/>
      </c>
      <c r="R25" s="129" t="str">
        <f t="shared" ca="1" si="8"/>
        <v/>
      </c>
      <c r="S25" s="130" t="str">
        <f t="shared" ca="1" si="1"/>
        <v/>
      </c>
      <c r="T25" s="128" t="str">
        <f t="shared" ca="1" si="12"/>
        <v/>
      </c>
      <c r="U25" s="129" t="str">
        <f t="shared" ca="1" si="9"/>
        <v/>
      </c>
      <c r="V25" s="130" t="str">
        <f t="shared" ca="1" si="2"/>
        <v/>
      </c>
      <c r="W25" s="128" t="str">
        <f t="shared" ca="1" si="10"/>
        <v/>
      </c>
      <c r="X25" s="129" t="str">
        <f t="shared" ca="1" si="11"/>
        <v/>
      </c>
      <c r="Y25" s="130" t="str">
        <f t="shared" ca="1" si="3"/>
        <v/>
      </c>
      <c r="Z25" s="131" t="str">
        <f ca="1">เวลาเรียน1!G25</f>
        <v/>
      </c>
      <c r="AA25" s="132" t="str">
        <f ca="1">P25&amp;ข้อมูลนักเรียน!G25</f>
        <v/>
      </c>
      <c r="AB25" s="106"/>
    </row>
    <row r="26" spans="1:28" s="8" customFormat="1" ht="15.75" customHeight="1" x14ac:dyDescent="0.2">
      <c r="A26" s="106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121"/>
      <c r="H26" s="122"/>
      <c r="I26" s="123"/>
      <c r="J26" s="123"/>
      <c r="K26" s="123"/>
      <c r="L26" s="124"/>
      <c r="M26" s="125" t="str">
        <f t="shared" ca="1" si="4"/>
        <v/>
      </c>
      <c r="N26" s="125" t="str">
        <f t="shared" ca="1" si="5"/>
        <v/>
      </c>
      <c r="O26" s="126" t="str">
        <f t="shared" ca="1" si="0"/>
        <v/>
      </c>
      <c r="P26" s="127" t="str">
        <f t="shared" ca="1" si="6"/>
        <v/>
      </c>
      <c r="Q26" s="128" t="str">
        <f t="shared" ca="1" si="7"/>
        <v/>
      </c>
      <c r="R26" s="129" t="str">
        <f t="shared" ca="1" si="8"/>
        <v/>
      </c>
      <c r="S26" s="130" t="str">
        <f t="shared" ca="1" si="1"/>
        <v/>
      </c>
      <c r="T26" s="128" t="str">
        <f t="shared" ca="1" si="12"/>
        <v/>
      </c>
      <c r="U26" s="129" t="str">
        <f t="shared" ca="1" si="9"/>
        <v/>
      </c>
      <c r="V26" s="130" t="str">
        <f t="shared" ca="1" si="2"/>
        <v/>
      </c>
      <c r="W26" s="128" t="str">
        <f t="shared" ca="1" si="10"/>
        <v/>
      </c>
      <c r="X26" s="129" t="str">
        <f t="shared" ca="1" si="11"/>
        <v/>
      </c>
      <c r="Y26" s="130" t="str">
        <f t="shared" ca="1" si="3"/>
        <v/>
      </c>
      <c r="Z26" s="131" t="str">
        <f ca="1">เวลาเรียน1!G26</f>
        <v/>
      </c>
      <c r="AA26" s="132" t="str">
        <f ca="1">P26&amp;ข้อมูลนักเรียน!G26</f>
        <v/>
      </c>
      <c r="AB26" s="106"/>
    </row>
    <row r="27" spans="1:28" s="8" customFormat="1" ht="15.75" customHeight="1" x14ac:dyDescent="0.2">
      <c r="A27" s="106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121"/>
      <c r="H27" s="122"/>
      <c r="I27" s="123"/>
      <c r="J27" s="123"/>
      <c r="K27" s="123"/>
      <c r="L27" s="124"/>
      <c r="M27" s="125" t="str">
        <f t="shared" ca="1" si="4"/>
        <v/>
      </c>
      <c r="N27" s="125" t="str">
        <f t="shared" ca="1" si="5"/>
        <v/>
      </c>
      <c r="O27" s="126" t="str">
        <f t="shared" ca="1" si="0"/>
        <v/>
      </c>
      <c r="P27" s="127" t="str">
        <f t="shared" ca="1" si="6"/>
        <v/>
      </c>
      <c r="Q27" s="128" t="str">
        <f t="shared" ca="1" si="7"/>
        <v/>
      </c>
      <c r="R27" s="129" t="str">
        <f t="shared" ca="1" si="8"/>
        <v/>
      </c>
      <c r="S27" s="130" t="str">
        <f t="shared" ca="1" si="1"/>
        <v/>
      </c>
      <c r="T27" s="128" t="str">
        <f t="shared" ca="1" si="12"/>
        <v/>
      </c>
      <c r="U27" s="129" t="str">
        <f t="shared" ca="1" si="9"/>
        <v/>
      </c>
      <c r="V27" s="130" t="str">
        <f t="shared" ca="1" si="2"/>
        <v/>
      </c>
      <c r="W27" s="128" t="str">
        <f t="shared" ca="1" si="10"/>
        <v/>
      </c>
      <c r="X27" s="129" t="str">
        <f t="shared" ca="1" si="11"/>
        <v/>
      </c>
      <c r="Y27" s="130" t="str">
        <f t="shared" ca="1" si="3"/>
        <v/>
      </c>
      <c r="Z27" s="131" t="str">
        <f ca="1">เวลาเรียน1!G27</f>
        <v/>
      </c>
      <c r="AA27" s="132" t="str">
        <f ca="1">P27&amp;ข้อมูลนักเรียน!G27</f>
        <v/>
      </c>
      <c r="AB27" s="106"/>
    </row>
    <row r="28" spans="1:28" s="8" customFormat="1" ht="15.75" customHeight="1" x14ac:dyDescent="0.2">
      <c r="A28" s="106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121"/>
      <c r="H28" s="122"/>
      <c r="I28" s="123"/>
      <c r="J28" s="123"/>
      <c r="K28" s="123"/>
      <c r="L28" s="124"/>
      <c r="M28" s="125" t="str">
        <f t="shared" ca="1" si="4"/>
        <v/>
      </c>
      <c r="N28" s="125" t="str">
        <f t="shared" ca="1" si="5"/>
        <v/>
      </c>
      <c r="O28" s="126" t="str">
        <f t="shared" ca="1" si="0"/>
        <v/>
      </c>
      <c r="P28" s="127" t="str">
        <f t="shared" ca="1" si="6"/>
        <v/>
      </c>
      <c r="Q28" s="128" t="str">
        <f t="shared" ca="1" si="7"/>
        <v/>
      </c>
      <c r="R28" s="129" t="str">
        <f t="shared" ca="1" si="8"/>
        <v/>
      </c>
      <c r="S28" s="130" t="str">
        <f t="shared" ca="1" si="1"/>
        <v/>
      </c>
      <c r="T28" s="128" t="str">
        <f t="shared" ca="1" si="12"/>
        <v/>
      </c>
      <c r="U28" s="129" t="str">
        <f t="shared" ca="1" si="9"/>
        <v/>
      </c>
      <c r="V28" s="130" t="str">
        <f t="shared" ca="1" si="2"/>
        <v/>
      </c>
      <c r="W28" s="128" t="str">
        <f t="shared" ca="1" si="10"/>
        <v/>
      </c>
      <c r="X28" s="129" t="str">
        <f t="shared" ca="1" si="11"/>
        <v/>
      </c>
      <c r="Y28" s="130" t="str">
        <f t="shared" ca="1" si="3"/>
        <v/>
      </c>
      <c r="Z28" s="131" t="str">
        <f ca="1">เวลาเรียน1!G28</f>
        <v/>
      </c>
      <c r="AA28" s="132" t="str">
        <f ca="1">P28&amp;ข้อมูลนักเรียน!G28</f>
        <v/>
      </c>
      <c r="AB28" s="106"/>
    </row>
    <row r="29" spans="1:28" s="8" customFormat="1" ht="15.75" customHeight="1" x14ac:dyDescent="0.2">
      <c r="A29" s="106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121"/>
      <c r="H29" s="122"/>
      <c r="I29" s="123"/>
      <c r="J29" s="123"/>
      <c r="K29" s="123"/>
      <c r="L29" s="124"/>
      <c r="M29" s="125" t="str">
        <f t="shared" ca="1" si="4"/>
        <v/>
      </c>
      <c r="N29" s="125" t="str">
        <f t="shared" ca="1" si="5"/>
        <v/>
      </c>
      <c r="O29" s="126" t="str">
        <f t="shared" ca="1" si="0"/>
        <v/>
      </c>
      <c r="P29" s="127" t="str">
        <f t="shared" ca="1" si="6"/>
        <v/>
      </c>
      <c r="Q29" s="128" t="str">
        <f t="shared" ca="1" si="7"/>
        <v/>
      </c>
      <c r="R29" s="129" t="str">
        <f t="shared" ca="1" si="8"/>
        <v/>
      </c>
      <c r="S29" s="130" t="str">
        <f t="shared" ca="1" si="1"/>
        <v/>
      </c>
      <c r="T29" s="128" t="str">
        <f t="shared" ca="1" si="12"/>
        <v/>
      </c>
      <c r="U29" s="129" t="str">
        <f t="shared" ca="1" si="9"/>
        <v/>
      </c>
      <c r="V29" s="130" t="str">
        <f t="shared" ca="1" si="2"/>
        <v/>
      </c>
      <c r="W29" s="128" t="str">
        <f t="shared" ca="1" si="10"/>
        <v/>
      </c>
      <c r="X29" s="129" t="str">
        <f t="shared" ca="1" si="11"/>
        <v/>
      </c>
      <c r="Y29" s="130" t="str">
        <f t="shared" ca="1" si="3"/>
        <v/>
      </c>
      <c r="Z29" s="131" t="str">
        <f ca="1">เวลาเรียน1!G29</f>
        <v/>
      </c>
      <c r="AA29" s="132" t="str">
        <f ca="1">P29&amp;ข้อมูลนักเรียน!G29</f>
        <v/>
      </c>
      <c r="AB29" s="106"/>
    </row>
    <row r="30" spans="1:28" s="8" customFormat="1" ht="15.75" customHeight="1" x14ac:dyDescent="0.2">
      <c r="A30" s="106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121"/>
      <c r="H30" s="122"/>
      <c r="I30" s="123"/>
      <c r="J30" s="123"/>
      <c r="K30" s="123"/>
      <c r="L30" s="124"/>
      <c r="M30" s="125" t="str">
        <f t="shared" ca="1" si="4"/>
        <v/>
      </c>
      <c r="N30" s="125" t="str">
        <f t="shared" ca="1" si="5"/>
        <v/>
      </c>
      <c r="O30" s="126" t="str">
        <f t="shared" ca="1" si="0"/>
        <v/>
      </c>
      <c r="P30" s="127" t="str">
        <f t="shared" ca="1" si="6"/>
        <v/>
      </c>
      <c r="Q30" s="128" t="str">
        <f t="shared" ca="1" si="7"/>
        <v/>
      </c>
      <c r="R30" s="129" t="str">
        <f t="shared" ca="1" si="8"/>
        <v/>
      </c>
      <c r="S30" s="130" t="str">
        <f t="shared" ca="1" si="1"/>
        <v/>
      </c>
      <c r="T30" s="128" t="str">
        <f t="shared" ca="1" si="12"/>
        <v/>
      </c>
      <c r="U30" s="129" t="str">
        <f t="shared" ca="1" si="9"/>
        <v/>
      </c>
      <c r="V30" s="130" t="str">
        <f t="shared" ca="1" si="2"/>
        <v/>
      </c>
      <c r="W30" s="128" t="str">
        <f t="shared" ca="1" si="10"/>
        <v/>
      </c>
      <c r="X30" s="129" t="str">
        <f t="shared" ca="1" si="11"/>
        <v/>
      </c>
      <c r="Y30" s="130" t="str">
        <f t="shared" ca="1" si="3"/>
        <v/>
      </c>
      <c r="Z30" s="131" t="str">
        <f ca="1">เวลาเรียน1!G30</f>
        <v/>
      </c>
      <c r="AA30" s="132" t="str">
        <f ca="1">P30&amp;ข้อมูลนักเรียน!G30</f>
        <v/>
      </c>
      <c r="AB30" s="106"/>
    </row>
    <row r="31" spans="1:28" s="8" customFormat="1" ht="15.75" customHeight="1" x14ac:dyDescent="0.2">
      <c r="A31" s="106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121"/>
      <c r="H31" s="122"/>
      <c r="I31" s="123"/>
      <c r="J31" s="123"/>
      <c r="K31" s="123"/>
      <c r="L31" s="124"/>
      <c r="M31" s="125" t="str">
        <f t="shared" ca="1" si="4"/>
        <v/>
      </c>
      <c r="N31" s="125" t="str">
        <f t="shared" ca="1" si="5"/>
        <v/>
      </c>
      <c r="O31" s="126" t="str">
        <f t="shared" ca="1" si="0"/>
        <v/>
      </c>
      <c r="P31" s="127" t="str">
        <f t="shared" ca="1" si="6"/>
        <v/>
      </c>
      <c r="Q31" s="128" t="str">
        <f t="shared" ca="1" si="7"/>
        <v/>
      </c>
      <c r="R31" s="129" t="str">
        <f t="shared" ca="1" si="8"/>
        <v/>
      </c>
      <c r="S31" s="130" t="str">
        <f t="shared" ca="1" si="1"/>
        <v/>
      </c>
      <c r="T31" s="128" t="str">
        <f t="shared" ca="1" si="12"/>
        <v/>
      </c>
      <c r="U31" s="129" t="str">
        <f t="shared" ca="1" si="9"/>
        <v/>
      </c>
      <c r="V31" s="130" t="str">
        <f t="shared" ca="1" si="2"/>
        <v/>
      </c>
      <c r="W31" s="128" t="str">
        <f t="shared" ca="1" si="10"/>
        <v/>
      </c>
      <c r="X31" s="129" t="str">
        <f t="shared" ca="1" si="11"/>
        <v/>
      </c>
      <c r="Y31" s="130" t="str">
        <f t="shared" ca="1" si="3"/>
        <v/>
      </c>
      <c r="Z31" s="131" t="str">
        <f ca="1">เวลาเรียน1!G31</f>
        <v/>
      </c>
      <c r="AA31" s="132" t="str">
        <f ca="1">P31&amp;ข้อมูลนักเรียน!G31</f>
        <v/>
      </c>
      <c r="AB31" s="106"/>
    </row>
    <row r="32" spans="1:28" s="8" customFormat="1" ht="15.75" customHeight="1" x14ac:dyDescent="0.2">
      <c r="A32" s="106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121"/>
      <c r="H32" s="122"/>
      <c r="I32" s="123"/>
      <c r="J32" s="123"/>
      <c r="K32" s="123"/>
      <c r="L32" s="124"/>
      <c r="M32" s="125" t="str">
        <f t="shared" ca="1" si="4"/>
        <v/>
      </c>
      <c r="N32" s="125" t="str">
        <f t="shared" ca="1" si="5"/>
        <v/>
      </c>
      <c r="O32" s="126" t="str">
        <f t="shared" ca="1" si="0"/>
        <v/>
      </c>
      <c r="P32" s="127" t="str">
        <f t="shared" ca="1" si="6"/>
        <v/>
      </c>
      <c r="Q32" s="128" t="str">
        <f t="shared" ca="1" si="7"/>
        <v/>
      </c>
      <c r="R32" s="129" t="str">
        <f t="shared" ca="1" si="8"/>
        <v/>
      </c>
      <c r="S32" s="130" t="str">
        <f t="shared" ca="1" si="1"/>
        <v/>
      </c>
      <c r="T32" s="128" t="str">
        <f t="shared" ca="1" si="12"/>
        <v/>
      </c>
      <c r="U32" s="129" t="str">
        <f t="shared" ca="1" si="9"/>
        <v/>
      </c>
      <c r="V32" s="130" t="str">
        <f t="shared" ca="1" si="2"/>
        <v/>
      </c>
      <c r="W32" s="128" t="str">
        <f t="shared" ca="1" si="10"/>
        <v/>
      </c>
      <c r="X32" s="129" t="str">
        <f t="shared" ca="1" si="11"/>
        <v/>
      </c>
      <c r="Y32" s="130" t="str">
        <f t="shared" ca="1" si="3"/>
        <v/>
      </c>
      <c r="Z32" s="131" t="str">
        <f ca="1">เวลาเรียน1!G32</f>
        <v/>
      </c>
      <c r="AA32" s="132" t="str">
        <f ca="1">P32&amp;ข้อมูลนักเรียน!G32</f>
        <v/>
      </c>
      <c r="AB32" s="106"/>
    </row>
    <row r="33" spans="1:28" s="8" customFormat="1" ht="15.75" customHeight="1" x14ac:dyDescent="0.2">
      <c r="A33" s="106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121"/>
      <c r="H33" s="122"/>
      <c r="I33" s="123"/>
      <c r="J33" s="123"/>
      <c r="K33" s="123"/>
      <c r="L33" s="124"/>
      <c r="M33" s="125" t="str">
        <f t="shared" ca="1" si="4"/>
        <v/>
      </c>
      <c r="N33" s="125" t="str">
        <f t="shared" ca="1" si="5"/>
        <v/>
      </c>
      <c r="O33" s="126" t="str">
        <f t="shared" ca="1" si="0"/>
        <v/>
      </c>
      <c r="P33" s="127" t="str">
        <f t="shared" ca="1" si="6"/>
        <v/>
      </c>
      <c r="Q33" s="128" t="str">
        <f t="shared" ca="1" si="7"/>
        <v/>
      </c>
      <c r="R33" s="129" t="str">
        <f t="shared" ca="1" si="8"/>
        <v/>
      </c>
      <c r="S33" s="130" t="str">
        <f t="shared" ca="1" si="1"/>
        <v/>
      </c>
      <c r="T33" s="128" t="str">
        <f t="shared" ca="1" si="12"/>
        <v/>
      </c>
      <c r="U33" s="129" t="str">
        <f t="shared" ca="1" si="9"/>
        <v/>
      </c>
      <c r="V33" s="130" t="str">
        <f t="shared" ca="1" si="2"/>
        <v/>
      </c>
      <c r="W33" s="128" t="str">
        <f t="shared" ca="1" si="10"/>
        <v/>
      </c>
      <c r="X33" s="129" t="str">
        <f t="shared" ca="1" si="11"/>
        <v/>
      </c>
      <c r="Y33" s="130" t="str">
        <f t="shared" ca="1" si="3"/>
        <v/>
      </c>
      <c r="Z33" s="131" t="str">
        <f ca="1">เวลาเรียน1!G33</f>
        <v/>
      </c>
      <c r="AA33" s="132" t="str">
        <f ca="1">P33&amp;ข้อมูลนักเรียน!G33</f>
        <v/>
      </c>
      <c r="AB33" s="106"/>
    </row>
    <row r="34" spans="1:28" s="8" customFormat="1" ht="15.75" customHeight="1" x14ac:dyDescent="0.2">
      <c r="A34" s="106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121"/>
      <c r="H34" s="122"/>
      <c r="I34" s="123"/>
      <c r="J34" s="123"/>
      <c r="K34" s="123"/>
      <c r="L34" s="124"/>
      <c r="M34" s="125" t="str">
        <f t="shared" ca="1" si="4"/>
        <v/>
      </c>
      <c r="N34" s="125" t="str">
        <f t="shared" ca="1" si="5"/>
        <v/>
      </c>
      <c r="O34" s="126" t="str">
        <f t="shared" ca="1" si="0"/>
        <v/>
      </c>
      <c r="P34" s="127" t="str">
        <f t="shared" ca="1" si="6"/>
        <v/>
      </c>
      <c r="Q34" s="128" t="str">
        <f t="shared" ca="1" si="7"/>
        <v/>
      </c>
      <c r="R34" s="129" t="str">
        <f t="shared" ca="1" si="8"/>
        <v/>
      </c>
      <c r="S34" s="130" t="str">
        <f t="shared" ca="1" si="1"/>
        <v/>
      </c>
      <c r="T34" s="128" t="str">
        <f t="shared" ca="1" si="12"/>
        <v/>
      </c>
      <c r="U34" s="129" t="str">
        <f t="shared" ca="1" si="9"/>
        <v/>
      </c>
      <c r="V34" s="130" t="str">
        <f t="shared" ca="1" si="2"/>
        <v/>
      </c>
      <c r="W34" s="128" t="str">
        <f t="shared" ca="1" si="10"/>
        <v/>
      </c>
      <c r="X34" s="129" t="str">
        <f t="shared" ca="1" si="11"/>
        <v/>
      </c>
      <c r="Y34" s="130" t="str">
        <f t="shared" ca="1" si="3"/>
        <v/>
      </c>
      <c r="Z34" s="131" t="str">
        <f ca="1">เวลาเรียน1!G34</f>
        <v/>
      </c>
      <c r="AA34" s="132" t="str">
        <f ca="1">P34&amp;ข้อมูลนักเรียน!G34</f>
        <v/>
      </c>
      <c r="AB34" s="106"/>
    </row>
    <row r="35" spans="1:28" s="8" customFormat="1" ht="15.75" customHeight="1" x14ac:dyDescent="0.2">
      <c r="A35" s="106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121"/>
      <c r="H35" s="122"/>
      <c r="I35" s="123"/>
      <c r="J35" s="123"/>
      <c r="K35" s="123"/>
      <c r="L35" s="124"/>
      <c r="M35" s="125" t="str">
        <f t="shared" ca="1" si="4"/>
        <v/>
      </c>
      <c r="N35" s="125" t="str">
        <f t="shared" ca="1" si="5"/>
        <v/>
      </c>
      <c r="O35" s="126" t="str">
        <f t="shared" ca="1" si="0"/>
        <v/>
      </c>
      <c r="P35" s="127" t="str">
        <f t="shared" ca="1" si="6"/>
        <v/>
      </c>
      <c r="Q35" s="128" t="str">
        <f t="shared" ca="1" si="7"/>
        <v/>
      </c>
      <c r="R35" s="129" t="str">
        <f t="shared" ca="1" si="8"/>
        <v/>
      </c>
      <c r="S35" s="130" t="str">
        <f t="shared" ca="1" si="1"/>
        <v/>
      </c>
      <c r="T35" s="128" t="str">
        <f t="shared" ca="1" si="12"/>
        <v/>
      </c>
      <c r="U35" s="129" t="str">
        <f t="shared" ca="1" si="9"/>
        <v/>
      </c>
      <c r="V35" s="130" t="str">
        <f t="shared" ca="1" si="2"/>
        <v/>
      </c>
      <c r="W35" s="128" t="str">
        <f t="shared" ca="1" si="10"/>
        <v/>
      </c>
      <c r="X35" s="129" t="str">
        <f t="shared" ca="1" si="11"/>
        <v/>
      </c>
      <c r="Y35" s="130" t="str">
        <f t="shared" ca="1" si="3"/>
        <v/>
      </c>
      <c r="Z35" s="131" t="str">
        <f ca="1">เวลาเรียน1!G35</f>
        <v/>
      </c>
      <c r="AA35" s="132" t="str">
        <f ca="1">P35&amp;ข้อมูลนักเรียน!G35</f>
        <v/>
      </c>
      <c r="AB35" s="106"/>
    </row>
    <row r="36" spans="1:28" s="8" customFormat="1" ht="15.75" customHeight="1" x14ac:dyDescent="0.2">
      <c r="A36" s="106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121"/>
      <c r="H36" s="122"/>
      <c r="I36" s="123"/>
      <c r="J36" s="123"/>
      <c r="K36" s="123"/>
      <c r="L36" s="124"/>
      <c r="M36" s="125" t="str">
        <f t="shared" ca="1" si="4"/>
        <v/>
      </c>
      <c r="N36" s="125" t="str">
        <f t="shared" ca="1" si="5"/>
        <v/>
      </c>
      <c r="O36" s="126" t="str">
        <f t="shared" ca="1" si="0"/>
        <v/>
      </c>
      <c r="P36" s="127" t="str">
        <f t="shared" ca="1" si="6"/>
        <v/>
      </c>
      <c r="Q36" s="128" t="str">
        <f t="shared" ca="1" si="7"/>
        <v/>
      </c>
      <c r="R36" s="129" t="str">
        <f t="shared" ca="1" si="8"/>
        <v/>
      </c>
      <c r="S36" s="130" t="str">
        <f t="shared" ca="1" si="1"/>
        <v/>
      </c>
      <c r="T36" s="128" t="str">
        <f t="shared" ca="1" si="12"/>
        <v/>
      </c>
      <c r="U36" s="129" t="str">
        <f t="shared" ca="1" si="9"/>
        <v/>
      </c>
      <c r="V36" s="130" t="str">
        <f t="shared" ca="1" si="2"/>
        <v/>
      </c>
      <c r="W36" s="128" t="str">
        <f t="shared" ca="1" si="10"/>
        <v/>
      </c>
      <c r="X36" s="129" t="str">
        <f t="shared" ca="1" si="11"/>
        <v/>
      </c>
      <c r="Y36" s="130" t="str">
        <f t="shared" ca="1" si="3"/>
        <v/>
      </c>
      <c r="Z36" s="131" t="str">
        <f ca="1">เวลาเรียน1!G36</f>
        <v/>
      </c>
      <c r="AA36" s="132" t="str">
        <f ca="1">P36&amp;ข้อมูลนักเรียน!G36</f>
        <v/>
      </c>
      <c r="AB36" s="106"/>
    </row>
    <row r="37" spans="1:28" s="8" customFormat="1" ht="15.75" customHeight="1" x14ac:dyDescent="0.2">
      <c r="A37" s="106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121"/>
      <c r="H37" s="122"/>
      <c r="I37" s="123"/>
      <c r="J37" s="123"/>
      <c r="K37" s="123"/>
      <c r="L37" s="124"/>
      <c r="M37" s="125" t="str">
        <f t="shared" ca="1" si="4"/>
        <v/>
      </c>
      <c r="N37" s="125" t="str">
        <f t="shared" ca="1" si="5"/>
        <v/>
      </c>
      <c r="O37" s="126" t="str">
        <f t="shared" ca="1" si="0"/>
        <v/>
      </c>
      <c r="P37" s="127" t="str">
        <f t="shared" ca="1" si="6"/>
        <v/>
      </c>
      <c r="Q37" s="128" t="str">
        <f t="shared" ca="1" si="7"/>
        <v/>
      </c>
      <c r="R37" s="129" t="str">
        <f t="shared" ca="1" si="8"/>
        <v/>
      </c>
      <c r="S37" s="130" t="str">
        <f t="shared" ca="1" si="1"/>
        <v/>
      </c>
      <c r="T37" s="128" t="str">
        <f t="shared" ca="1" si="12"/>
        <v/>
      </c>
      <c r="U37" s="129" t="str">
        <f t="shared" ca="1" si="9"/>
        <v/>
      </c>
      <c r="V37" s="130" t="str">
        <f t="shared" ca="1" si="2"/>
        <v/>
      </c>
      <c r="W37" s="128" t="str">
        <f t="shared" ca="1" si="10"/>
        <v/>
      </c>
      <c r="X37" s="129" t="str">
        <f t="shared" ca="1" si="11"/>
        <v/>
      </c>
      <c r="Y37" s="130" t="str">
        <f t="shared" ca="1" si="3"/>
        <v/>
      </c>
      <c r="Z37" s="131" t="str">
        <f ca="1">เวลาเรียน1!G37</f>
        <v/>
      </c>
      <c r="AA37" s="132" t="str">
        <f ca="1">P37&amp;ข้อมูลนักเรียน!G37</f>
        <v/>
      </c>
      <c r="AB37" s="106"/>
    </row>
    <row r="38" spans="1:28" s="8" customFormat="1" ht="15.75" customHeight="1" x14ac:dyDescent="0.2">
      <c r="A38" s="106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121"/>
      <c r="H38" s="122"/>
      <c r="I38" s="123"/>
      <c r="J38" s="123"/>
      <c r="K38" s="123"/>
      <c r="L38" s="124"/>
      <c r="M38" s="125" t="str">
        <f t="shared" ca="1" si="4"/>
        <v/>
      </c>
      <c r="N38" s="125" t="str">
        <f t="shared" ca="1" si="5"/>
        <v/>
      </c>
      <c r="O38" s="126" t="str">
        <f t="shared" ca="1" si="0"/>
        <v/>
      </c>
      <c r="P38" s="127" t="str">
        <f t="shared" ca="1" si="6"/>
        <v/>
      </c>
      <c r="Q38" s="128" t="str">
        <f t="shared" ca="1" si="7"/>
        <v/>
      </c>
      <c r="R38" s="129" t="str">
        <f t="shared" ca="1" si="8"/>
        <v/>
      </c>
      <c r="S38" s="130" t="str">
        <f t="shared" ca="1" si="1"/>
        <v/>
      </c>
      <c r="T38" s="128" t="str">
        <f t="shared" ca="1" si="12"/>
        <v/>
      </c>
      <c r="U38" s="129" t="str">
        <f t="shared" ca="1" si="9"/>
        <v/>
      </c>
      <c r="V38" s="130" t="str">
        <f t="shared" ca="1" si="2"/>
        <v/>
      </c>
      <c r="W38" s="128" t="str">
        <f t="shared" ca="1" si="10"/>
        <v/>
      </c>
      <c r="X38" s="129" t="str">
        <f t="shared" ca="1" si="11"/>
        <v/>
      </c>
      <c r="Y38" s="130" t="str">
        <f t="shared" ca="1" si="3"/>
        <v/>
      </c>
      <c r="Z38" s="131" t="str">
        <f ca="1">เวลาเรียน1!G38</f>
        <v/>
      </c>
      <c r="AA38" s="132" t="str">
        <f ca="1">P38&amp;ข้อมูลนักเรียน!G38</f>
        <v/>
      </c>
      <c r="AB38" s="106"/>
    </row>
    <row r="39" spans="1:28" s="8" customFormat="1" ht="15.75" customHeight="1" x14ac:dyDescent="0.2">
      <c r="A39" s="106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121"/>
      <c r="H39" s="122"/>
      <c r="I39" s="123"/>
      <c r="J39" s="123"/>
      <c r="K39" s="123"/>
      <c r="L39" s="124"/>
      <c r="M39" s="125" t="str">
        <f t="shared" ca="1" si="4"/>
        <v/>
      </c>
      <c r="N39" s="125" t="str">
        <f t="shared" ca="1" si="5"/>
        <v/>
      </c>
      <c r="O39" s="126" t="str">
        <f t="shared" ca="1" si="0"/>
        <v/>
      </c>
      <c r="P39" s="127" t="str">
        <f t="shared" ca="1" si="6"/>
        <v/>
      </c>
      <c r="Q39" s="128" t="str">
        <f t="shared" ca="1" si="7"/>
        <v/>
      </c>
      <c r="R39" s="129" t="str">
        <f t="shared" ca="1" si="8"/>
        <v/>
      </c>
      <c r="S39" s="130" t="str">
        <f t="shared" ca="1" si="1"/>
        <v/>
      </c>
      <c r="T39" s="128" t="str">
        <f t="shared" ca="1" si="12"/>
        <v/>
      </c>
      <c r="U39" s="129" t="str">
        <f t="shared" ca="1" si="9"/>
        <v/>
      </c>
      <c r="V39" s="130" t="str">
        <f t="shared" ca="1" si="2"/>
        <v/>
      </c>
      <c r="W39" s="128" t="str">
        <f t="shared" ca="1" si="10"/>
        <v/>
      </c>
      <c r="X39" s="129" t="str">
        <f t="shared" ca="1" si="11"/>
        <v/>
      </c>
      <c r="Y39" s="130" t="str">
        <f t="shared" ca="1" si="3"/>
        <v/>
      </c>
      <c r="Z39" s="131" t="str">
        <f ca="1">เวลาเรียน1!G39</f>
        <v/>
      </c>
      <c r="AA39" s="132" t="str">
        <f ca="1">P39&amp;ข้อมูลนักเรียน!G39</f>
        <v/>
      </c>
      <c r="AB39" s="106"/>
    </row>
    <row r="40" spans="1:28" s="8" customFormat="1" ht="15.75" customHeight="1" x14ac:dyDescent="0.2">
      <c r="A40" s="106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121"/>
      <c r="H40" s="122"/>
      <c r="I40" s="123"/>
      <c r="J40" s="123"/>
      <c r="K40" s="123"/>
      <c r="L40" s="124"/>
      <c r="M40" s="125" t="str">
        <f t="shared" ca="1" si="4"/>
        <v/>
      </c>
      <c r="N40" s="125" t="str">
        <f t="shared" ca="1" si="5"/>
        <v/>
      </c>
      <c r="O40" s="126" t="str">
        <f t="shared" ca="1" si="0"/>
        <v/>
      </c>
      <c r="P40" s="127" t="str">
        <f t="shared" ca="1" si="6"/>
        <v/>
      </c>
      <c r="Q40" s="128" t="str">
        <f t="shared" ca="1" si="7"/>
        <v/>
      </c>
      <c r="R40" s="129" t="str">
        <f t="shared" ca="1" si="8"/>
        <v/>
      </c>
      <c r="S40" s="130" t="str">
        <f t="shared" ca="1" si="1"/>
        <v/>
      </c>
      <c r="T40" s="128" t="str">
        <f t="shared" ca="1" si="12"/>
        <v/>
      </c>
      <c r="U40" s="129" t="str">
        <f t="shared" ca="1" si="9"/>
        <v/>
      </c>
      <c r="V40" s="130" t="str">
        <f t="shared" ca="1" si="2"/>
        <v/>
      </c>
      <c r="W40" s="128" t="str">
        <f t="shared" ca="1" si="10"/>
        <v/>
      </c>
      <c r="X40" s="129" t="str">
        <f t="shared" ca="1" si="11"/>
        <v/>
      </c>
      <c r="Y40" s="130" t="str">
        <f t="shared" ca="1" si="3"/>
        <v/>
      </c>
      <c r="Z40" s="131" t="str">
        <f ca="1">เวลาเรียน1!G40</f>
        <v/>
      </c>
      <c r="AA40" s="132" t="str">
        <f ca="1">P40&amp;ข้อมูลนักเรียน!G40</f>
        <v/>
      </c>
      <c r="AB40" s="106"/>
    </row>
    <row r="41" spans="1:28" s="8" customFormat="1" ht="15.75" customHeight="1" x14ac:dyDescent="0.2">
      <c r="A41" s="106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121"/>
      <c r="H41" s="122"/>
      <c r="I41" s="123"/>
      <c r="J41" s="123"/>
      <c r="K41" s="123"/>
      <c r="L41" s="124"/>
      <c r="M41" s="125" t="str">
        <f t="shared" ca="1" si="4"/>
        <v/>
      </c>
      <c r="N41" s="125" t="str">
        <f t="shared" ca="1" si="5"/>
        <v/>
      </c>
      <c r="O41" s="126" t="str">
        <f t="shared" ca="1" si="0"/>
        <v/>
      </c>
      <c r="P41" s="127" t="str">
        <f t="shared" ca="1" si="6"/>
        <v/>
      </c>
      <c r="Q41" s="128" t="str">
        <f t="shared" ca="1" si="7"/>
        <v/>
      </c>
      <c r="R41" s="129" t="str">
        <f t="shared" ca="1" si="8"/>
        <v/>
      </c>
      <c r="S41" s="130" t="str">
        <f t="shared" ca="1" si="1"/>
        <v/>
      </c>
      <c r="T41" s="128" t="str">
        <f t="shared" ca="1" si="12"/>
        <v/>
      </c>
      <c r="U41" s="129" t="str">
        <f t="shared" ca="1" si="9"/>
        <v/>
      </c>
      <c r="V41" s="130" t="str">
        <f t="shared" ca="1" si="2"/>
        <v/>
      </c>
      <c r="W41" s="128" t="str">
        <f t="shared" ca="1" si="10"/>
        <v/>
      </c>
      <c r="X41" s="129" t="str">
        <f t="shared" ca="1" si="11"/>
        <v/>
      </c>
      <c r="Y41" s="130" t="str">
        <f t="shared" ca="1" si="3"/>
        <v/>
      </c>
      <c r="Z41" s="131" t="str">
        <f ca="1">เวลาเรียน1!G41</f>
        <v/>
      </c>
      <c r="AA41" s="132" t="str">
        <f ca="1">P41&amp;ข้อมูลนักเรียน!G41</f>
        <v/>
      </c>
      <c r="AB41" s="106"/>
    </row>
    <row r="42" spans="1:28" s="8" customFormat="1" ht="15.75" customHeight="1" x14ac:dyDescent="0.2">
      <c r="A42" s="106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121"/>
      <c r="H42" s="122"/>
      <c r="I42" s="123"/>
      <c r="J42" s="123"/>
      <c r="K42" s="123"/>
      <c r="L42" s="124"/>
      <c r="M42" s="125" t="str">
        <f t="shared" ca="1" si="4"/>
        <v/>
      </c>
      <c r="N42" s="125" t="str">
        <f t="shared" ca="1" si="5"/>
        <v/>
      </c>
      <c r="O42" s="126" t="str">
        <f t="shared" ca="1" si="0"/>
        <v/>
      </c>
      <c r="P42" s="127" t="str">
        <f t="shared" ca="1" si="6"/>
        <v/>
      </c>
      <c r="Q42" s="128" t="str">
        <f t="shared" ca="1" si="7"/>
        <v/>
      </c>
      <c r="R42" s="129" t="str">
        <f t="shared" ca="1" si="8"/>
        <v/>
      </c>
      <c r="S42" s="130" t="str">
        <f t="shared" ca="1" si="1"/>
        <v/>
      </c>
      <c r="T42" s="128" t="str">
        <f t="shared" ca="1" si="12"/>
        <v/>
      </c>
      <c r="U42" s="129" t="str">
        <f t="shared" ca="1" si="9"/>
        <v/>
      </c>
      <c r="V42" s="130" t="str">
        <f t="shared" ca="1" si="2"/>
        <v/>
      </c>
      <c r="W42" s="128" t="str">
        <f t="shared" ca="1" si="10"/>
        <v/>
      </c>
      <c r="X42" s="129" t="str">
        <f t="shared" ca="1" si="11"/>
        <v/>
      </c>
      <c r="Y42" s="130" t="str">
        <f t="shared" ca="1" si="3"/>
        <v/>
      </c>
      <c r="Z42" s="131" t="str">
        <f ca="1">เวลาเรียน1!G42</f>
        <v/>
      </c>
      <c r="AA42" s="132" t="str">
        <f ca="1">P42&amp;ข้อมูลนักเรียน!G42</f>
        <v/>
      </c>
      <c r="AB42" s="106"/>
    </row>
    <row r="43" spans="1:28" s="8" customFormat="1" ht="15.75" customHeight="1" x14ac:dyDescent="0.2">
      <c r="A43" s="106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121"/>
      <c r="H43" s="122"/>
      <c r="I43" s="123"/>
      <c r="J43" s="123"/>
      <c r="K43" s="123"/>
      <c r="L43" s="124"/>
      <c r="M43" s="125" t="str">
        <f t="shared" ca="1" si="4"/>
        <v/>
      </c>
      <c r="N43" s="125" t="str">
        <f t="shared" ca="1" si="5"/>
        <v/>
      </c>
      <c r="O43" s="126" t="str">
        <f t="shared" ca="1" si="0"/>
        <v/>
      </c>
      <c r="P43" s="127" t="str">
        <f t="shared" ca="1" si="6"/>
        <v/>
      </c>
      <c r="Q43" s="128" t="str">
        <f t="shared" ca="1" si="7"/>
        <v/>
      </c>
      <c r="R43" s="129" t="str">
        <f t="shared" ca="1" si="8"/>
        <v/>
      </c>
      <c r="S43" s="130" t="str">
        <f t="shared" ca="1" si="1"/>
        <v/>
      </c>
      <c r="T43" s="128" t="str">
        <f t="shared" ca="1" si="12"/>
        <v/>
      </c>
      <c r="U43" s="129" t="str">
        <f t="shared" ca="1" si="9"/>
        <v/>
      </c>
      <c r="V43" s="130" t="str">
        <f t="shared" ca="1" si="2"/>
        <v/>
      </c>
      <c r="W43" s="128" t="str">
        <f t="shared" ca="1" si="10"/>
        <v/>
      </c>
      <c r="X43" s="129" t="str">
        <f t="shared" ca="1" si="11"/>
        <v/>
      </c>
      <c r="Y43" s="130" t="str">
        <f t="shared" ca="1" si="3"/>
        <v/>
      </c>
      <c r="Z43" s="131" t="str">
        <f ca="1">เวลาเรียน1!G43</f>
        <v/>
      </c>
      <c r="AA43" s="132" t="str">
        <f ca="1">P43&amp;ข้อมูลนักเรียน!G43</f>
        <v/>
      </c>
      <c r="AB43" s="106"/>
    </row>
    <row r="44" spans="1:28" s="8" customFormat="1" ht="15.75" customHeight="1" x14ac:dyDescent="0.2">
      <c r="A44" s="106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121"/>
      <c r="H44" s="122"/>
      <c r="I44" s="123"/>
      <c r="J44" s="123"/>
      <c r="K44" s="123"/>
      <c r="L44" s="124"/>
      <c r="M44" s="125" t="str">
        <f t="shared" ca="1" si="4"/>
        <v/>
      </c>
      <c r="N44" s="125" t="str">
        <f t="shared" ca="1" si="5"/>
        <v/>
      </c>
      <c r="O44" s="126" t="str">
        <f t="shared" ca="1" si="0"/>
        <v/>
      </c>
      <c r="P44" s="127" t="str">
        <f t="shared" ca="1" si="6"/>
        <v/>
      </c>
      <c r="Q44" s="128" t="str">
        <f t="shared" ca="1" si="7"/>
        <v/>
      </c>
      <c r="R44" s="129" t="str">
        <f t="shared" ca="1" si="8"/>
        <v/>
      </c>
      <c r="S44" s="130" t="str">
        <f t="shared" ca="1" si="1"/>
        <v/>
      </c>
      <c r="T44" s="128" t="str">
        <f t="shared" ca="1" si="12"/>
        <v/>
      </c>
      <c r="U44" s="129" t="str">
        <f t="shared" ca="1" si="9"/>
        <v/>
      </c>
      <c r="V44" s="130" t="str">
        <f t="shared" ca="1" si="2"/>
        <v/>
      </c>
      <c r="W44" s="128" t="str">
        <f t="shared" ca="1" si="10"/>
        <v/>
      </c>
      <c r="X44" s="129" t="str">
        <f t="shared" ca="1" si="11"/>
        <v/>
      </c>
      <c r="Y44" s="130" t="str">
        <f t="shared" ca="1" si="3"/>
        <v/>
      </c>
      <c r="Z44" s="131" t="str">
        <f ca="1">เวลาเรียน1!G44</f>
        <v/>
      </c>
      <c r="AA44" s="132" t="str">
        <f ca="1">P44&amp;ข้อมูลนักเรียน!G44</f>
        <v/>
      </c>
      <c r="AB44" s="106"/>
    </row>
    <row r="45" spans="1:28" s="8" customFormat="1" ht="15.75" customHeight="1" x14ac:dyDescent="0.2">
      <c r="A45" s="106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121"/>
      <c r="H45" s="122"/>
      <c r="I45" s="123"/>
      <c r="J45" s="123"/>
      <c r="K45" s="123"/>
      <c r="L45" s="124"/>
      <c r="M45" s="125" t="str">
        <f t="shared" ca="1" si="4"/>
        <v/>
      </c>
      <c r="N45" s="125" t="str">
        <f t="shared" ca="1" si="5"/>
        <v/>
      </c>
      <c r="O45" s="126" t="str">
        <f t="shared" ca="1" si="0"/>
        <v/>
      </c>
      <c r="P45" s="127" t="str">
        <f t="shared" ca="1" si="6"/>
        <v/>
      </c>
      <c r="Q45" s="128" t="str">
        <f t="shared" ca="1" si="7"/>
        <v/>
      </c>
      <c r="R45" s="129" t="str">
        <f t="shared" ca="1" si="8"/>
        <v/>
      </c>
      <c r="S45" s="130" t="str">
        <f t="shared" ca="1" si="1"/>
        <v/>
      </c>
      <c r="T45" s="128" t="str">
        <f t="shared" ca="1" si="12"/>
        <v/>
      </c>
      <c r="U45" s="129" t="str">
        <f t="shared" ca="1" si="9"/>
        <v/>
      </c>
      <c r="V45" s="130" t="str">
        <f t="shared" ca="1" si="2"/>
        <v/>
      </c>
      <c r="W45" s="128" t="str">
        <f t="shared" ca="1" si="10"/>
        <v/>
      </c>
      <c r="X45" s="129" t="str">
        <f t="shared" ca="1" si="11"/>
        <v/>
      </c>
      <c r="Y45" s="130" t="str">
        <f t="shared" ca="1" si="3"/>
        <v/>
      </c>
      <c r="Z45" s="131" t="str">
        <f ca="1">เวลาเรียน1!G45</f>
        <v/>
      </c>
      <c r="AA45" s="132" t="str">
        <f ca="1">P45&amp;ข้อมูลนักเรียน!G45</f>
        <v/>
      </c>
      <c r="AB45" s="106"/>
    </row>
    <row r="46" spans="1:28" s="8" customFormat="1" ht="15.75" customHeight="1" x14ac:dyDescent="0.2">
      <c r="A46" s="106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121"/>
      <c r="H46" s="122"/>
      <c r="I46" s="123"/>
      <c r="J46" s="123"/>
      <c r="K46" s="123"/>
      <c r="L46" s="124"/>
      <c r="M46" s="125" t="str">
        <f t="shared" ca="1" si="4"/>
        <v/>
      </c>
      <c r="N46" s="125" t="str">
        <f t="shared" ca="1" si="5"/>
        <v/>
      </c>
      <c r="O46" s="126" t="str">
        <f t="shared" ca="1" si="0"/>
        <v/>
      </c>
      <c r="P46" s="127" t="str">
        <f t="shared" ca="1" si="6"/>
        <v/>
      </c>
      <c r="Q46" s="128" t="str">
        <f t="shared" ca="1" si="7"/>
        <v/>
      </c>
      <c r="R46" s="129" t="str">
        <f t="shared" ca="1" si="8"/>
        <v/>
      </c>
      <c r="S46" s="130" t="str">
        <f t="shared" ca="1" si="1"/>
        <v/>
      </c>
      <c r="T46" s="128" t="str">
        <f t="shared" ca="1" si="12"/>
        <v/>
      </c>
      <c r="U46" s="129" t="str">
        <f t="shared" ca="1" si="9"/>
        <v/>
      </c>
      <c r="V46" s="130" t="str">
        <f t="shared" ca="1" si="2"/>
        <v/>
      </c>
      <c r="W46" s="128" t="str">
        <f t="shared" ca="1" si="10"/>
        <v/>
      </c>
      <c r="X46" s="129" t="str">
        <f t="shared" ca="1" si="11"/>
        <v/>
      </c>
      <c r="Y46" s="130" t="str">
        <f t="shared" ca="1" si="3"/>
        <v/>
      </c>
      <c r="Z46" s="131" t="str">
        <f ca="1">เวลาเรียน1!G46</f>
        <v/>
      </c>
      <c r="AA46" s="132" t="str">
        <f ca="1">P46&amp;ข้อมูลนักเรียน!G46</f>
        <v/>
      </c>
      <c r="AB46" s="106"/>
    </row>
    <row r="47" spans="1:28" s="8" customFormat="1" ht="15.75" customHeight="1" x14ac:dyDescent="0.2">
      <c r="A47" s="106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121"/>
      <c r="H47" s="122"/>
      <c r="I47" s="123"/>
      <c r="J47" s="123"/>
      <c r="K47" s="123"/>
      <c r="L47" s="124"/>
      <c r="M47" s="125" t="str">
        <f t="shared" ca="1" si="4"/>
        <v/>
      </c>
      <c r="N47" s="125" t="str">
        <f t="shared" ca="1" si="5"/>
        <v/>
      </c>
      <c r="O47" s="126" t="str">
        <f t="shared" ca="1" si="0"/>
        <v/>
      </c>
      <c r="P47" s="127" t="str">
        <f t="shared" ca="1" si="6"/>
        <v/>
      </c>
      <c r="Q47" s="128" t="str">
        <f t="shared" ca="1" si="7"/>
        <v/>
      </c>
      <c r="R47" s="129" t="str">
        <f t="shared" ca="1" si="8"/>
        <v/>
      </c>
      <c r="S47" s="130" t="str">
        <f t="shared" ca="1" si="1"/>
        <v/>
      </c>
      <c r="T47" s="128" t="str">
        <f t="shared" ca="1" si="12"/>
        <v/>
      </c>
      <c r="U47" s="129" t="str">
        <f t="shared" ca="1" si="9"/>
        <v/>
      </c>
      <c r="V47" s="130" t="str">
        <f t="shared" ca="1" si="2"/>
        <v/>
      </c>
      <c r="W47" s="128" t="str">
        <f t="shared" ca="1" si="10"/>
        <v/>
      </c>
      <c r="X47" s="129" t="str">
        <f t="shared" ca="1" si="11"/>
        <v/>
      </c>
      <c r="Y47" s="130" t="str">
        <f t="shared" ca="1" si="3"/>
        <v/>
      </c>
      <c r="Z47" s="131" t="str">
        <f ca="1">เวลาเรียน1!G47</f>
        <v/>
      </c>
      <c r="AA47" s="132" t="str">
        <f ca="1">P47&amp;ข้อมูลนักเรียน!G47</f>
        <v/>
      </c>
      <c r="AB47" s="106"/>
    </row>
    <row r="48" spans="1:28" s="8" customFormat="1" ht="15.75" customHeight="1" x14ac:dyDescent="0.2">
      <c r="A48" s="106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121"/>
      <c r="H48" s="122"/>
      <c r="I48" s="123"/>
      <c r="J48" s="123"/>
      <c r="K48" s="123"/>
      <c r="L48" s="124"/>
      <c r="M48" s="125" t="str">
        <f t="shared" ca="1" si="4"/>
        <v/>
      </c>
      <c r="N48" s="125" t="str">
        <f t="shared" ca="1" si="5"/>
        <v/>
      </c>
      <c r="O48" s="126" t="str">
        <f t="shared" ca="1" si="0"/>
        <v/>
      </c>
      <c r="P48" s="127" t="str">
        <f t="shared" ca="1" si="6"/>
        <v/>
      </c>
      <c r="Q48" s="128" t="str">
        <f t="shared" ca="1" si="7"/>
        <v/>
      </c>
      <c r="R48" s="129" t="str">
        <f t="shared" ca="1" si="8"/>
        <v/>
      </c>
      <c r="S48" s="130" t="str">
        <f t="shared" ca="1" si="1"/>
        <v/>
      </c>
      <c r="T48" s="128" t="str">
        <f t="shared" ca="1" si="12"/>
        <v/>
      </c>
      <c r="U48" s="129" t="str">
        <f t="shared" ca="1" si="9"/>
        <v/>
      </c>
      <c r="V48" s="130" t="str">
        <f t="shared" ca="1" si="2"/>
        <v/>
      </c>
      <c r="W48" s="128" t="str">
        <f t="shared" ca="1" si="10"/>
        <v/>
      </c>
      <c r="X48" s="129" t="str">
        <f t="shared" ca="1" si="11"/>
        <v/>
      </c>
      <c r="Y48" s="130" t="str">
        <f t="shared" ca="1" si="3"/>
        <v/>
      </c>
      <c r="Z48" s="131" t="str">
        <f ca="1">เวลาเรียน1!G48</f>
        <v/>
      </c>
      <c r="AA48" s="132" t="str">
        <f ca="1">P48&amp;ข้อมูลนักเรียน!G48</f>
        <v/>
      </c>
      <c r="AB48" s="106"/>
    </row>
    <row r="49" spans="1:28" s="8" customFormat="1" ht="15.75" customHeight="1" x14ac:dyDescent="0.2">
      <c r="A49" s="106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121"/>
      <c r="H49" s="122"/>
      <c r="I49" s="123"/>
      <c r="J49" s="123"/>
      <c r="K49" s="123"/>
      <c r="L49" s="124"/>
      <c r="M49" s="125" t="str">
        <f t="shared" ca="1" si="4"/>
        <v/>
      </c>
      <c r="N49" s="125" t="str">
        <f t="shared" ca="1" si="5"/>
        <v/>
      </c>
      <c r="O49" s="126" t="str">
        <f t="shared" ca="1" si="0"/>
        <v/>
      </c>
      <c r="P49" s="127" t="str">
        <f t="shared" ca="1" si="6"/>
        <v/>
      </c>
      <c r="Q49" s="128" t="str">
        <f t="shared" ca="1" si="7"/>
        <v/>
      </c>
      <c r="R49" s="129" t="str">
        <f t="shared" ca="1" si="8"/>
        <v/>
      </c>
      <c r="S49" s="130" t="str">
        <f t="shared" ca="1" si="1"/>
        <v/>
      </c>
      <c r="T49" s="128" t="str">
        <f t="shared" ca="1" si="12"/>
        <v/>
      </c>
      <c r="U49" s="129" t="str">
        <f t="shared" ca="1" si="9"/>
        <v/>
      </c>
      <c r="V49" s="130" t="str">
        <f t="shared" ca="1" si="2"/>
        <v/>
      </c>
      <c r="W49" s="128" t="str">
        <f t="shared" ca="1" si="10"/>
        <v/>
      </c>
      <c r="X49" s="129" t="str">
        <f t="shared" ca="1" si="11"/>
        <v/>
      </c>
      <c r="Y49" s="130" t="str">
        <f t="shared" ca="1" si="3"/>
        <v/>
      </c>
      <c r="Z49" s="131" t="str">
        <f ca="1">เวลาเรียน1!G49</f>
        <v/>
      </c>
      <c r="AA49" s="132" t="str">
        <f ca="1">P49&amp;ข้อมูลนักเรียน!G49</f>
        <v/>
      </c>
      <c r="AB49" s="106"/>
    </row>
    <row r="50" spans="1:28" s="8" customFormat="1" ht="15.75" customHeight="1" x14ac:dyDescent="0.2">
      <c r="A50" s="106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121"/>
      <c r="H50" s="122"/>
      <c r="I50" s="123"/>
      <c r="J50" s="123"/>
      <c r="K50" s="123"/>
      <c r="L50" s="124"/>
      <c r="M50" s="125" t="str">
        <f t="shared" ca="1" si="4"/>
        <v/>
      </c>
      <c r="N50" s="125" t="str">
        <f t="shared" ca="1" si="5"/>
        <v/>
      </c>
      <c r="O50" s="126" t="str">
        <f t="shared" ca="1" si="0"/>
        <v/>
      </c>
      <c r="P50" s="127" t="str">
        <f t="shared" ca="1" si="6"/>
        <v/>
      </c>
      <c r="Q50" s="128" t="str">
        <f t="shared" ca="1" si="7"/>
        <v/>
      </c>
      <c r="R50" s="129" t="str">
        <f t="shared" ca="1" si="8"/>
        <v/>
      </c>
      <c r="S50" s="130" t="str">
        <f t="shared" ca="1" si="1"/>
        <v/>
      </c>
      <c r="T50" s="128" t="str">
        <f t="shared" ca="1" si="12"/>
        <v/>
      </c>
      <c r="U50" s="129" t="str">
        <f t="shared" ca="1" si="9"/>
        <v/>
      </c>
      <c r="V50" s="130" t="str">
        <f t="shared" ca="1" si="2"/>
        <v/>
      </c>
      <c r="W50" s="128" t="str">
        <f t="shared" ca="1" si="10"/>
        <v/>
      </c>
      <c r="X50" s="129" t="str">
        <f t="shared" ca="1" si="11"/>
        <v/>
      </c>
      <c r="Y50" s="130" t="str">
        <f t="shared" ca="1" si="3"/>
        <v/>
      </c>
      <c r="Z50" s="131" t="str">
        <f ca="1">เวลาเรียน1!G50</f>
        <v/>
      </c>
      <c r="AA50" s="132" t="str">
        <f ca="1">P50&amp;ข้อมูลนักเรียน!G50</f>
        <v/>
      </c>
      <c r="AB50" s="106"/>
    </row>
    <row r="51" spans="1:28" s="8" customFormat="1" ht="15.75" customHeight="1" x14ac:dyDescent="0.2">
      <c r="A51" s="106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121"/>
      <c r="H51" s="122"/>
      <c r="I51" s="123"/>
      <c r="J51" s="123"/>
      <c r="K51" s="123"/>
      <c r="L51" s="124"/>
      <c r="M51" s="125" t="str">
        <f t="shared" ca="1" si="4"/>
        <v/>
      </c>
      <c r="N51" s="125" t="str">
        <f t="shared" ca="1" si="5"/>
        <v/>
      </c>
      <c r="O51" s="126" t="str">
        <f t="shared" ca="1" si="0"/>
        <v/>
      </c>
      <c r="P51" s="127" t="str">
        <f t="shared" ca="1" si="6"/>
        <v/>
      </c>
      <c r="Q51" s="128" t="str">
        <f t="shared" ca="1" si="7"/>
        <v/>
      </c>
      <c r="R51" s="129" t="str">
        <f t="shared" ca="1" si="8"/>
        <v/>
      </c>
      <c r="S51" s="130" t="str">
        <f t="shared" ca="1" si="1"/>
        <v/>
      </c>
      <c r="T51" s="128" t="str">
        <f t="shared" ca="1" si="12"/>
        <v/>
      </c>
      <c r="U51" s="129" t="str">
        <f t="shared" ca="1" si="9"/>
        <v/>
      </c>
      <c r="V51" s="130" t="str">
        <f t="shared" ca="1" si="2"/>
        <v/>
      </c>
      <c r="W51" s="128" t="str">
        <f t="shared" ca="1" si="10"/>
        <v/>
      </c>
      <c r="X51" s="129" t="str">
        <f t="shared" ca="1" si="11"/>
        <v/>
      </c>
      <c r="Y51" s="130" t="str">
        <f t="shared" ca="1" si="3"/>
        <v/>
      </c>
      <c r="Z51" s="131" t="str">
        <f ca="1">เวลาเรียน1!G51</f>
        <v/>
      </c>
      <c r="AA51" s="132" t="str">
        <f ca="1">P51&amp;ข้อมูลนักเรียน!G51</f>
        <v/>
      </c>
      <c r="AB51" s="106"/>
    </row>
    <row r="52" spans="1:28" s="8" customFormat="1" ht="15.75" customHeight="1" thickBot="1" x14ac:dyDescent="0.25">
      <c r="A52" s="106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134"/>
      <c r="H52" s="135"/>
      <c r="I52" s="136"/>
      <c r="J52" s="136"/>
      <c r="K52" s="136"/>
      <c r="L52" s="137"/>
      <c r="M52" s="138" t="str">
        <f t="shared" ca="1" si="4"/>
        <v/>
      </c>
      <c r="N52" s="138" t="str">
        <f t="shared" ca="1" si="5"/>
        <v/>
      </c>
      <c r="O52" s="139" t="str">
        <f t="shared" ca="1" si="0"/>
        <v/>
      </c>
      <c r="P52" s="140" t="str">
        <f t="shared" ca="1" si="6"/>
        <v/>
      </c>
      <c r="Q52" s="141" t="str">
        <f t="shared" ca="1" si="7"/>
        <v/>
      </c>
      <c r="R52" s="142" t="str">
        <f t="shared" ca="1" si="8"/>
        <v/>
      </c>
      <c r="S52" s="143" t="str">
        <f t="shared" ca="1" si="1"/>
        <v/>
      </c>
      <c r="T52" s="128" t="str">
        <f t="shared" ca="1" si="12"/>
        <v/>
      </c>
      <c r="U52" s="142" t="str">
        <f t="shared" ca="1" si="9"/>
        <v/>
      </c>
      <c r="V52" s="143" t="str">
        <f t="shared" ca="1" si="2"/>
        <v/>
      </c>
      <c r="W52" s="141" t="str">
        <f t="shared" ca="1" si="10"/>
        <v/>
      </c>
      <c r="X52" s="142" t="str">
        <f t="shared" ca="1" si="11"/>
        <v/>
      </c>
      <c r="Y52" s="143" t="str">
        <f t="shared" ca="1" si="3"/>
        <v/>
      </c>
      <c r="Z52" s="144" t="str">
        <f ca="1">เวลาเรียน1!G52</f>
        <v/>
      </c>
      <c r="AA52" s="145" t="str">
        <f ca="1">P52&amp;ข้อมูลนักเรียน!G52</f>
        <v/>
      </c>
      <c r="AB52" s="106"/>
    </row>
    <row r="53" spans="1:28" ht="15" x14ac:dyDescent="0.25">
      <c r="A53" s="97"/>
      <c r="B53" s="98"/>
      <c r="C53" s="98"/>
      <c r="D53" s="98"/>
      <c r="E53" s="98"/>
      <c r="F53" s="98"/>
      <c r="G53" s="98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</row>
    <row r="54" spans="1:28" ht="14.25" hidden="1" customHeight="1" x14ac:dyDescent="0.25"/>
    <row r="55" spans="1:28" ht="14.25" hidden="1" customHeight="1" x14ac:dyDescent="0.25"/>
    <row r="56" spans="1:28" ht="14.25" hidden="1" customHeight="1" x14ac:dyDescent="0.25"/>
    <row r="57" spans="1:28" ht="14.25" hidden="1" customHeight="1" x14ac:dyDescent="0.25"/>
    <row r="58" spans="1:28" ht="14.25" hidden="1" customHeight="1" x14ac:dyDescent="0.25"/>
    <row r="59" spans="1:28" ht="14.25" customHeight="1" x14ac:dyDescent="0.25"/>
    <row r="60" spans="1:28" ht="0" hidden="1" customHeight="1" x14ac:dyDescent="0.25"/>
    <row r="61" spans="1:28" ht="0" hidden="1" customHeight="1" x14ac:dyDescent="0.25"/>
    <row r="62" spans="1:28" ht="0" hidden="1" customHeight="1" x14ac:dyDescent="0.25"/>
    <row r="63" spans="1:28" ht="0" hidden="1" customHeight="1" x14ac:dyDescent="0.25"/>
  </sheetData>
  <sheetProtection password="CC3D" sheet="1" objects="1" scenarios="1"/>
  <mergeCells count="66">
    <mergeCell ref="D38:F38"/>
    <mergeCell ref="AA3:AA7"/>
    <mergeCell ref="D50:F50"/>
    <mergeCell ref="D51:F51"/>
    <mergeCell ref="D52:F52"/>
    <mergeCell ref="D44:F44"/>
    <mergeCell ref="D45:F45"/>
    <mergeCell ref="D46:F46"/>
    <mergeCell ref="D47:F47"/>
    <mergeCell ref="D48:F48"/>
    <mergeCell ref="D49:F49"/>
    <mergeCell ref="D39:F39"/>
    <mergeCell ref="D40:F40"/>
    <mergeCell ref="D41:F41"/>
    <mergeCell ref="D42:F42"/>
    <mergeCell ref="D43:F43"/>
    <mergeCell ref="D37:F37"/>
    <mergeCell ref="D26:F26"/>
    <mergeCell ref="D27:F27"/>
    <mergeCell ref="D28:F28"/>
    <mergeCell ref="D29:F29"/>
    <mergeCell ref="D30:F30"/>
    <mergeCell ref="D31:F31"/>
    <mergeCell ref="D32:F32"/>
    <mergeCell ref="D33:F33"/>
    <mergeCell ref="D34:F34"/>
    <mergeCell ref="D35:F35"/>
    <mergeCell ref="D36:F36"/>
    <mergeCell ref="D25:F25"/>
    <mergeCell ref="D14:F14"/>
    <mergeCell ref="D15:F15"/>
    <mergeCell ref="D16:F16"/>
    <mergeCell ref="D17:F17"/>
    <mergeCell ref="D18:F18"/>
    <mergeCell ref="D19:F19"/>
    <mergeCell ref="D20:F20"/>
    <mergeCell ref="D21:F21"/>
    <mergeCell ref="D22:F22"/>
    <mergeCell ref="D23:F23"/>
    <mergeCell ref="D24:F24"/>
    <mergeCell ref="D13:F13"/>
    <mergeCell ref="B3:B7"/>
    <mergeCell ref="C3:C7"/>
    <mergeCell ref="D3:F7"/>
    <mergeCell ref="O4:O7"/>
    <mergeCell ref="D8:F8"/>
    <mergeCell ref="D9:F9"/>
    <mergeCell ref="D10:F10"/>
    <mergeCell ref="D11:F11"/>
    <mergeCell ref="D12:F12"/>
    <mergeCell ref="Z3:Z7"/>
    <mergeCell ref="Y6:Y7"/>
    <mergeCell ref="H4:N4"/>
    <mergeCell ref="M5:M6"/>
    <mergeCell ref="N5:N6"/>
    <mergeCell ref="Q5:S5"/>
    <mergeCell ref="T5:V5"/>
    <mergeCell ref="W5:Y5"/>
    <mergeCell ref="Q4:Y4"/>
    <mergeCell ref="S6:S7"/>
    <mergeCell ref="V6:V7"/>
    <mergeCell ref="H3:P3"/>
    <mergeCell ref="Q3:Y3"/>
    <mergeCell ref="H5:I5"/>
    <mergeCell ref="J5:K5"/>
    <mergeCell ref="P4:P7"/>
  </mergeCells>
  <conditionalFormatting sqref="P8:P52 S8:S52 V8:V52 Y8:Y52">
    <cfRule type="containsText" dxfId="15" priority="23" operator="containsText" text="ไม่ผ่าน">
      <formula>NOT(ISERROR(SEARCH("ไม่ผ่าน",P8)))</formula>
    </cfRule>
  </conditionalFormatting>
  <conditionalFormatting sqref="O8:O52">
    <cfRule type="containsText" dxfId="14" priority="22" operator="containsText" text="0">
      <formula>NOT(ISERROR(SEARCH("0",O8)))</formula>
    </cfRule>
  </conditionalFormatting>
  <conditionalFormatting sqref="Z8:Z52">
    <cfRule type="cellIs" dxfId="13" priority="14" operator="notEqual">
      <formula>""""""</formula>
    </cfRule>
  </conditionalFormatting>
  <conditionalFormatting sqref="Z8:Z52">
    <cfRule type="cellIs" dxfId="12" priority="13" operator="notEqual">
      <formula>""""""</formula>
    </cfRule>
  </conditionalFormatting>
  <conditionalFormatting sqref="AA8:AA52">
    <cfRule type="cellIs" dxfId="11" priority="12" operator="notEqual">
      <formula>""""""</formula>
    </cfRule>
  </conditionalFormatting>
  <conditionalFormatting sqref="AA8:AA52">
    <cfRule type="cellIs" dxfId="10" priority="11" operator="notEqual">
      <formula>""""""</formula>
    </cfRule>
  </conditionalFormatting>
  <conditionalFormatting sqref="H8:H52">
    <cfRule type="cellIs" dxfId="9" priority="10" operator="lessThan">
      <formula>$H$7/2</formula>
    </cfRule>
    <cfRule type="cellIs" dxfId="8" priority="5" operator="lessThan">
      <formula>$H$7/2</formula>
    </cfRule>
  </conditionalFormatting>
  <conditionalFormatting sqref="I8:I52">
    <cfRule type="cellIs" dxfId="7" priority="9" operator="lessThan">
      <formula>$I$7/2</formula>
    </cfRule>
    <cfRule type="cellIs" dxfId="6" priority="4" operator="lessThan">
      <formula>$I$7/2</formula>
    </cfRule>
  </conditionalFormatting>
  <conditionalFormatting sqref="J8:J52">
    <cfRule type="cellIs" dxfId="5" priority="8" operator="lessThan">
      <formula>$J$7/2</formula>
    </cfRule>
    <cfRule type="cellIs" dxfId="4" priority="3" operator="lessThan">
      <formula>$J$7/2</formula>
    </cfRule>
  </conditionalFormatting>
  <conditionalFormatting sqref="K8:K52">
    <cfRule type="cellIs" dxfId="3" priority="7" operator="lessThan">
      <formula>$K$7/2</formula>
    </cfRule>
    <cfRule type="cellIs" dxfId="2" priority="2" operator="lessThan">
      <formula>$K$7/2</formula>
    </cfRule>
  </conditionalFormatting>
  <conditionalFormatting sqref="L8:L52">
    <cfRule type="cellIs" dxfId="1" priority="6" operator="lessThan">
      <formula>$L$7/2</formula>
    </cfRule>
    <cfRule type="cellIs" dxfId="0" priority="1" operator="lessThan">
      <formula>$L$7/2</formula>
    </cfRule>
  </conditionalFormatting>
  <dataValidations count="8">
    <dataValidation allowBlank="1" showInputMessage="1" showErrorMessage="1" error="คะแนนที่ได้ต้องไม่เกินค่าของคะแนนเต็ม" sqref="M8:Y52 H7 I7 J7 K7 L7"/>
    <dataValidation allowBlank="1" showInputMessage="1" showErrorMessage="1" promptTitle="เช็คเวลาเรียน" sqref="Z8:Z52"/>
    <dataValidation type="list" allowBlank="1" showInputMessage="1" showErrorMessage="1" promptTitle="เช็คเวลาเรียน" sqref="AA53:AA1048576">
      <formula1>เช็ค</formula1>
    </dataValidation>
    <dataValidation type="decimal" allowBlank="1" showInputMessage="1" showErrorMessage="1" errorTitle="กรุณาตรวจสอบ" error="คะแนนที่กรอกมากกว่าคะแนนเต็ม" sqref="H8:H52">
      <formula1>0</formula1>
      <formula2>$H$7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</dataValidations>
  <pageMargins left="0.39370078740157483" right="0.27559055118110237" top="0.27559055118110237" bottom="0.31496062992125984" header="0.31496062992125984" footer="0.31496062992125984"/>
  <pageSetup paperSize="9" orientation="portrait" blackAndWhite="1" horizontalDpi="200" verticalDpi="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J63"/>
  <sheetViews>
    <sheetView zoomScale="106" zoomScaleNormal="106" workbookViewId="0">
      <selection activeCell="I30" sqref="I30"/>
    </sheetView>
  </sheetViews>
  <sheetFormatPr defaultColWidth="0" defaultRowHeight="15" zeroHeight="1" x14ac:dyDescent="0.25"/>
  <cols>
    <col min="1" max="1" width="4" style="94" customWidth="1"/>
    <col min="2" max="9" width="9" style="3" customWidth="1"/>
    <col min="10" max="10" width="4" style="3" customWidth="1"/>
    <col min="11" max="16384" width="9" style="3" hidden="1"/>
  </cols>
  <sheetData>
    <row r="1" spans="2:10" ht="18" customHeight="1" x14ac:dyDescent="0.25">
      <c r="B1" s="94"/>
      <c r="C1" s="94"/>
      <c r="D1" s="94"/>
      <c r="E1" s="94"/>
      <c r="F1" s="94"/>
      <c r="G1" s="94"/>
      <c r="H1" s="94"/>
      <c r="I1" s="94"/>
      <c r="J1" s="94"/>
    </row>
    <row r="2" spans="2:10" ht="33" customHeight="1" x14ac:dyDescent="0.25">
      <c r="B2" s="94"/>
      <c r="C2" s="94"/>
      <c r="D2" s="94"/>
      <c r="E2" s="94"/>
      <c r="F2" s="94"/>
      <c r="G2" s="94"/>
      <c r="H2" s="94"/>
      <c r="I2" s="94"/>
      <c r="J2" s="94"/>
    </row>
    <row r="3" spans="2:10" ht="21" x14ac:dyDescent="0.35">
      <c r="B3" s="782" t="str">
        <f>"แผนภูมิแสดงผลสัมฤทธิ์ทางการเรียน"</f>
        <v>แผนภูมิแสดงผลสัมฤทธิ์ทางการเรียน</v>
      </c>
      <c r="C3" s="782"/>
      <c r="D3" s="782"/>
      <c r="E3" s="782"/>
      <c r="F3" s="782"/>
      <c r="G3" s="782"/>
      <c r="H3" s="782"/>
      <c r="I3" s="782"/>
      <c r="J3" s="94"/>
    </row>
    <row r="4" spans="2:10" ht="21" x14ac:dyDescent="0.35">
      <c r="B4" s="782" t="str">
        <f ca="1" xml:space="preserve"> "ระดับชั้น" &amp; INDIRECT("หน้าหลัก!E12")</f>
        <v>ระดับชั้นประถมศึกษาปีที่ 5</v>
      </c>
      <c r="C4" s="782"/>
      <c r="D4" s="782"/>
      <c r="E4" s="782"/>
      <c r="F4" s="782"/>
      <c r="G4" s="782"/>
      <c r="H4" s="782"/>
      <c r="I4" s="782"/>
      <c r="J4" s="94"/>
    </row>
    <row r="5" spans="2:10" ht="21" x14ac:dyDescent="0.35">
      <c r="B5" s="782" t="str">
        <f ca="1" xml:space="preserve"> " ปีการศึกษา " &amp; INDIRECT("หน้าหลัก!K12")</f>
        <v xml:space="preserve"> ปีการศึกษา 2561</v>
      </c>
      <c r="C5" s="782"/>
      <c r="D5" s="782"/>
      <c r="E5" s="782"/>
      <c r="F5" s="782"/>
      <c r="G5" s="782"/>
      <c r="H5" s="782"/>
      <c r="I5" s="782"/>
      <c r="J5" s="94"/>
    </row>
    <row r="6" spans="2:10" ht="4.5" customHeight="1" x14ac:dyDescent="0.35">
      <c r="B6" s="95"/>
      <c r="C6" s="95"/>
      <c r="D6" s="95"/>
      <c r="E6" s="95"/>
      <c r="F6" s="95"/>
      <c r="G6" s="95"/>
      <c r="H6" s="95"/>
      <c r="I6" s="95"/>
      <c r="J6" s="94"/>
    </row>
    <row r="7" spans="2:10" ht="21" x14ac:dyDescent="0.35">
      <c r="B7" s="781" t="s">
        <v>320</v>
      </c>
      <c r="C7" s="781"/>
      <c r="D7" s="781"/>
      <c r="E7" s="781"/>
      <c r="F7" s="781"/>
      <c r="G7" s="781"/>
      <c r="H7" s="781"/>
      <c r="I7" s="781"/>
      <c r="J7" s="94"/>
    </row>
    <row r="8" spans="2:10" ht="21" x14ac:dyDescent="0.35">
      <c r="B8" s="95"/>
      <c r="C8" s="95"/>
      <c r="D8" s="95"/>
      <c r="E8" s="95"/>
      <c r="F8" s="95"/>
      <c r="G8" s="95"/>
      <c r="H8" s="95"/>
      <c r="I8" s="95"/>
      <c r="J8" s="94"/>
    </row>
    <row r="9" spans="2:10" ht="21" x14ac:dyDescent="0.35">
      <c r="B9" s="95"/>
      <c r="C9" s="95"/>
      <c r="D9" s="95"/>
      <c r="E9" s="95"/>
      <c r="F9" s="95"/>
      <c r="G9" s="95"/>
      <c r="H9" s="95"/>
      <c r="I9" s="95"/>
      <c r="J9" s="94"/>
    </row>
    <row r="10" spans="2:10" ht="21" x14ac:dyDescent="0.35">
      <c r="B10" s="95"/>
      <c r="C10" s="95"/>
      <c r="D10" s="95"/>
      <c r="E10" s="95"/>
      <c r="F10" s="95"/>
      <c r="G10" s="95"/>
      <c r="H10" s="95"/>
      <c r="I10" s="95"/>
      <c r="J10" s="94"/>
    </row>
    <row r="11" spans="2:10" ht="21" x14ac:dyDescent="0.35">
      <c r="B11" s="95"/>
      <c r="C11" s="95"/>
      <c r="D11" s="95"/>
      <c r="E11" s="95"/>
      <c r="F11" s="95"/>
      <c r="G11" s="95"/>
      <c r="H11" s="95"/>
      <c r="I11" s="95"/>
      <c r="J11" s="94"/>
    </row>
    <row r="12" spans="2:10" ht="21" x14ac:dyDescent="0.35">
      <c r="B12" s="95"/>
      <c r="C12" s="95"/>
      <c r="D12" s="95"/>
      <c r="E12" s="95"/>
      <c r="F12" s="95"/>
      <c r="G12" s="95"/>
      <c r="H12" s="95"/>
      <c r="I12" s="95"/>
      <c r="J12" s="94"/>
    </row>
    <row r="13" spans="2:10" ht="21" x14ac:dyDescent="0.35">
      <c r="B13" s="95"/>
      <c r="C13" s="95"/>
      <c r="D13" s="95"/>
      <c r="E13" s="95"/>
      <c r="F13" s="95"/>
      <c r="G13" s="95"/>
      <c r="H13" s="95"/>
      <c r="I13" s="95"/>
      <c r="J13" s="94"/>
    </row>
    <row r="14" spans="2:10" ht="21" x14ac:dyDescent="0.35">
      <c r="B14" s="95"/>
      <c r="C14" s="95"/>
      <c r="D14" s="95"/>
      <c r="E14" s="95"/>
      <c r="F14" s="95"/>
      <c r="G14" s="95"/>
      <c r="H14" s="95"/>
      <c r="I14" s="95"/>
      <c r="J14" s="94"/>
    </row>
    <row r="15" spans="2:10" ht="21" x14ac:dyDescent="0.35">
      <c r="B15" s="95"/>
      <c r="C15" s="95"/>
      <c r="D15" s="95"/>
      <c r="E15" s="95"/>
      <c r="F15" s="95"/>
      <c r="G15" s="95"/>
      <c r="H15" s="95"/>
      <c r="I15" s="95"/>
      <c r="J15" s="94"/>
    </row>
    <row r="16" spans="2:10" ht="21" x14ac:dyDescent="0.35">
      <c r="B16" s="95"/>
      <c r="C16" s="95"/>
      <c r="D16" s="95"/>
      <c r="E16" s="95"/>
      <c r="F16" s="95"/>
      <c r="G16" s="95"/>
      <c r="H16" s="95"/>
      <c r="I16" s="95"/>
      <c r="J16" s="94"/>
    </row>
    <row r="17" spans="2:10" ht="21" x14ac:dyDescent="0.35">
      <c r="B17" s="95"/>
      <c r="C17" s="95"/>
      <c r="D17" s="95"/>
      <c r="E17" s="95"/>
      <c r="F17" s="95"/>
      <c r="G17" s="95"/>
      <c r="H17" s="95"/>
      <c r="I17" s="95"/>
      <c r="J17" s="94"/>
    </row>
    <row r="18" spans="2:10" ht="6" customHeight="1" x14ac:dyDescent="0.35">
      <c r="B18" s="95"/>
      <c r="C18" s="95"/>
      <c r="D18" s="95"/>
      <c r="E18" s="95"/>
      <c r="F18" s="95"/>
      <c r="G18" s="95"/>
      <c r="H18" s="95"/>
      <c r="I18" s="95"/>
      <c r="J18" s="94"/>
    </row>
    <row r="19" spans="2:10" ht="21" x14ac:dyDescent="0.35">
      <c r="B19" s="781" t="s">
        <v>143</v>
      </c>
      <c r="C19" s="781"/>
      <c r="D19" s="781"/>
      <c r="E19" s="781"/>
      <c r="F19" s="781"/>
      <c r="G19" s="781"/>
      <c r="H19" s="781"/>
      <c r="I19" s="781"/>
      <c r="J19" s="94"/>
    </row>
    <row r="20" spans="2:10" ht="21" x14ac:dyDescent="0.35">
      <c r="B20" s="95"/>
      <c r="C20" s="95"/>
      <c r="D20" s="95"/>
      <c r="E20" s="95"/>
      <c r="F20" s="95"/>
      <c r="G20" s="95"/>
      <c r="H20" s="95"/>
      <c r="I20" s="95"/>
      <c r="J20" s="94"/>
    </row>
    <row r="21" spans="2:10" ht="21" x14ac:dyDescent="0.35">
      <c r="B21" s="95"/>
      <c r="C21" s="95"/>
      <c r="D21" s="95"/>
      <c r="E21" s="95"/>
      <c r="F21" s="95"/>
      <c r="G21" s="95"/>
      <c r="H21" s="95"/>
      <c r="I21" s="95"/>
      <c r="J21" s="94"/>
    </row>
    <row r="22" spans="2:10" ht="21" x14ac:dyDescent="0.35">
      <c r="B22" s="95"/>
      <c r="C22" s="95"/>
      <c r="D22" s="95"/>
      <c r="E22" s="95"/>
      <c r="F22" s="95"/>
      <c r="G22" s="95"/>
      <c r="H22" s="95"/>
      <c r="I22" s="95"/>
      <c r="J22" s="94"/>
    </row>
    <row r="23" spans="2:10" ht="21" x14ac:dyDescent="0.35">
      <c r="B23" s="95"/>
      <c r="C23" s="95"/>
      <c r="D23" s="95"/>
      <c r="E23" s="95"/>
      <c r="F23" s="95"/>
      <c r="G23" s="95"/>
      <c r="H23" s="95"/>
      <c r="I23" s="95"/>
      <c r="J23" s="94"/>
    </row>
    <row r="24" spans="2:10" ht="21" x14ac:dyDescent="0.35">
      <c r="B24" s="95"/>
      <c r="C24" s="95"/>
      <c r="D24" s="95"/>
      <c r="E24" s="95"/>
      <c r="F24" s="95"/>
      <c r="G24" s="95"/>
      <c r="H24" s="95"/>
      <c r="I24" s="95"/>
      <c r="J24" s="94"/>
    </row>
    <row r="25" spans="2:10" ht="21" x14ac:dyDescent="0.35">
      <c r="B25" s="95"/>
      <c r="C25" s="95"/>
      <c r="D25" s="95"/>
      <c r="E25" s="95"/>
      <c r="F25" s="95"/>
      <c r="G25" s="95"/>
      <c r="H25" s="95"/>
      <c r="I25" s="95"/>
      <c r="J25" s="94"/>
    </row>
    <row r="26" spans="2:10" ht="21" x14ac:dyDescent="0.35">
      <c r="B26" s="95"/>
      <c r="C26" s="95"/>
      <c r="D26" s="95"/>
      <c r="E26" s="95"/>
      <c r="F26" s="95"/>
      <c r="G26" s="95"/>
      <c r="H26" s="95"/>
      <c r="I26" s="95"/>
      <c r="J26" s="94"/>
    </row>
    <row r="27" spans="2:10" ht="21" x14ac:dyDescent="0.35">
      <c r="B27" s="95"/>
      <c r="C27" s="95"/>
      <c r="D27" s="95"/>
      <c r="E27" s="95"/>
      <c r="F27" s="95"/>
      <c r="G27" s="95"/>
      <c r="H27" s="95"/>
      <c r="I27" s="95"/>
      <c r="J27" s="94"/>
    </row>
    <row r="28" spans="2:10" ht="21" x14ac:dyDescent="0.35">
      <c r="B28" s="95"/>
      <c r="C28" s="95"/>
      <c r="D28" s="95"/>
      <c r="E28" s="95"/>
      <c r="F28" s="95"/>
      <c r="G28" s="95"/>
      <c r="H28" s="95"/>
      <c r="I28" s="95"/>
      <c r="J28" s="94"/>
    </row>
    <row r="29" spans="2:10" ht="21" x14ac:dyDescent="0.35">
      <c r="B29" s="95"/>
      <c r="C29" s="95"/>
      <c r="D29" s="95"/>
      <c r="E29" s="95"/>
      <c r="F29" s="95"/>
      <c r="G29" s="95"/>
      <c r="H29" s="95"/>
      <c r="I29" s="95"/>
      <c r="J29" s="94"/>
    </row>
    <row r="30" spans="2:10" ht="6" customHeight="1" x14ac:dyDescent="0.35">
      <c r="B30" s="95"/>
      <c r="C30" s="95"/>
      <c r="D30" s="95"/>
      <c r="E30" s="95"/>
      <c r="F30" s="95"/>
      <c r="G30" s="95"/>
      <c r="H30" s="95"/>
      <c r="I30" s="95"/>
      <c r="J30" s="94"/>
    </row>
    <row r="31" spans="2:10" ht="21" x14ac:dyDescent="0.35">
      <c r="B31" s="781" t="s">
        <v>238</v>
      </c>
      <c r="C31" s="781"/>
      <c r="D31" s="781"/>
      <c r="E31" s="781"/>
      <c r="F31" s="781"/>
      <c r="G31" s="781"/>
      <c r="H31" s="781"/>
      <c r="I31" s="781"/>
      <c r="J31" s="94"/>
    </row>
    <row r="32" spans="2:10" ht="21" x14ac:dyDescent="0.35">
      <c r="B32" s="95"/>
      <c r="C32" s="95"/>
      <c r="D32" s="95"/>
      <c r="E32" s="95"/>
      <c r="F32" s="95"/>
      <c r="G32" s="95"/>
      <c r="H32" s="95"/>
      <c r="I32" s="95"/>
      <c r="J32" s="94"/>
    </row>
    <row r="33" spans="2:10" ht="21" x14ac:dyDescent="0.35">
      <c r="B33" s="95"/>
      <c r="C33" s="95"/>
      <c r="D33" s="95"/>
      <c r="E33" s="95"/>
      <c r="F33" s="95"/>
      <c r="G33" s="95"/>
      <c r="H33" s="95"/>
      <c r="I33" s="95"/>
      <c r="J33" s="94"/>
    </row>
    <row r="34" spans="2:10" ht="21" x14ac:dyDescent="0.35">
      <c r="B34" s="95"/>
      <c r="C34" s="95"/>
      <c r="D34" s="95"/>
      <c r="E34" s="95"/>
      <c r="F34" s="95"/>
      <c r="G34" s="95"/>
      <c r="H34" s="95"/>
      <c r="I34" s="95"/>
      <c r="J34" s="94"/>
    </row>
    <row r="35" spans="2:10" ht="21" x14ac:dyDescent="0.35">
      <c r="B35" s="95"/>
      <c r="C35" s="95"/>
      <c r="D35" s="95"/>
      <c r="E35" s="95"/>
      <c r="F35" s="95"/>
      <c r="G35" s="95"/>
      <c r="H35" s="95"/>
      <c r="I35" s="95"/>
      <c r="J35" s="94"/>
    </row>
    <row r="36" spans="2:10" ht="21" x14ac:dyDescent="0.35">
      <c r="B36" s="95"/>
      <c r="C36" s="95"/>
      <c r="D36" s="95"/>
      <c r="E36" s="95"/>
      <c r="F36" s="95"/>
      <c r="G36" s="95"/>
      <c r="H36" s="95"/>
      <c r="I36" s="95"/>
      <c r="J36" s="94"/>
    </row>
    <row r="37" spans="2:10" ht="21" x14ac:dyDescent="0.35">
      <c r="B37" s="95"/>
      <c r="C37" s="95"/>
      <c r="D37" s="95"/>
      <c r="E37" s="95"/>
      <c r="F37" s="95"/>
      <c r="G37" s="95"/>
      <c r="H37" s="95"/>
      <c r="I37" s="95"/>
      <c r="J37" s="94"/>
    </row>
    <row r="38" spans="2:10" ht="21" x14ac:dyDescent="0.35">
      <c r="B38" s="95"/>
      <c r="C38" s="95"/>
      <c r="D38" s="95"/>
      <c r="E38" s="95"/>
      <c r="F38" s="95"/>
      <c r="G38" s="95"/>
      <c r="H38" s="95"/>
      <c r="I38" s="95"/>
      <c r="J38" s="94"/>
    </row>
    <row r="39" spans="2:10" ht="21" x14ac:dyDescent="0.35">
      <c r="B39" s="95"/>
      <c r="C39" s="95"/>
      <c r="D39" s="95"/>
      <c r="E39" s="95"/>
      <c r="F39" s="95"/>
      <c r="G39" s="95"/>
      <c r="H39" s="95"/>
      <c r="I39" s="95"/>
      <c r="J39" s="94"/>
    </row>
    <row r="40" spans="2:10" ht="21" x14ac:dyDescent="0.35">
      <c r="B40" s="95"/>
      <c r="C40" s="95"/>
      <c r="D40" s="95"/>
      <c r="E40" s="95"/>
      <c r="F40" s="95"/>
      <c r="G40" s="95"/>
      <c r="H40" s="95"/>
      <c r="I40" s="95"/>
      <c r="J40" s="94"/>
    </row>
    <row r="41" spans="2:10" ht="21" x14ac:dyDescent="0.35">
      <c r="B41" s="95"/>
      <c r="C41" s="95"/>
      <c r="D41" s="95"/>
      <c r="E41" s="95"/>
      <c r="F41" s="95"/>
      <c r="G41" s="95"/>
      <c r="H41" s="95"/>
      <c r="I41" s="95"/>
      <c r="J41" s="94"/>
    </row>
    <row r="42" spans="2:10" ht="21" x14ac:dyDescent="0.35">
      <c r="B42" s="96"/>
      <c r="C42" s="96"/>
      <c r="D42" s="96"/>
      <c r="E42" s="96"/>
      <c r="F42" s="96"/>
      <c r="G42" s="96"/>
      <c r="H42" s="96"/>
      <c r="I42" s="96"/>
      <c r="J42" s="94"/>
    </row>
    <row r="43" spans="2:10" ht="21" hidden="1" x14ac:dyDescent="0.35">
      <c r="B43" s="95"/>
      <c r="C43" s="95"/>
      <c r="D43" s="95"/>
      <c r="E43" s="95"/>
      <c r="F43" s="95"/>
      <c r="G43" s="95"/>
      <c r="H43" s="95"/>
      <c r="I43" s="95"/>
    </row>
    <row r="44" spans="2:10" ht="21" hidden="1" x14ac:dyDescent="0.35">
      <c r="B44" s="95"/>
      <c r="C44" s="95"/>
      <c r="D44" s="95"/>
      <c r="E44" s="95"/>
      <c r="F44" s="95"/>
      <c r="G44" s="95"/>
      <c r="H44" s="95"/>
      <c r="I44" s="95"/>
    </row>
    <row r="45" spans="2:10" ht="21" hidden="1" x14ac:dyDescent="0.35">
      <c r="B45" s="95"/>
      <c r="C45" s="95"/>
      <c r="D45" s="95"/>
      <c r="E45" s="95"/>
      <c r="F45" s="95"/>
      <c r="G45" s="95"/>
      <c r="H45" s="95"/>
      <c r="I45" s="95"/>
    </row>
    <row r="46" spans="2:10" ht="21" hidden="1" x14ac:dyDescent="0.35">
      <c r="B46" s="95"/>
      <c r="C46" s="95"/>
      <c r="D46" s="95"/>
      <c r="E46" s="95"/>
      <c r="F46" s="95"/>
      <c r="G46" s="95"/>
      <c r="H46" s="95"/>
      <c r="I46" s="95"/>
    </row>
    <row r="47" spans="2:10" ht="21" hidden="1" x14ac:dyDescent="0.35">
      <c r="B47" s="95"/>
      <c r="C47" s="95"/>
      <c r="D47" s="95"/>
      <c r="E47" s="95"/>
      <c r="F47" s="95"/>
      <c r="G47" s="95"/>
      <c r="H47" s="95"/>
      <c r="I47" s="95"/>
    </row>
    <row r="48" spans="2:10" ht="21" hidden="1" x14ac:dyDescent="0.35">
      <c r="B48" s="95"/>
      <c r="C48" s="95"/>
      <c r="D48" s="95"/>
      <c r="E48" s="95"/>
      <c r="F48" s="95"/>
      <c r="G48" s="95"/>
      <c r="H48" s="95"/>
      <c r="I48" s="95"/>
    </row>
    <row r="49" spans="2:10" ht="21" hidden="1" x14ac:dyDescent="0.35">
      <c r="B49" s="95"/>
      <c r="C49" s="95"/>
      <c r="D49" s="95"/>
      <c r="E49" s="95"/>
      <c r="F49" s="95"/>
      <c r="G49" s="95"/>
      <c r="H49" s="95"/>
      <c r="I49" s="95"/>
    </row>
    <row r="50" spans="2:10" ht="21" hidden="1" x14ac:dyDescent="0.35">
      <c r="B50" s="95"/>
      <c r="C50" s="95"/>
      <c r="D50" s="95"/>
      <c r="E50" s="95"/>
      <c r="F50" s="95"/>
      <c r="G50" s="95"/>
      <c r="H50" s="95"/>
      <c r="I50" s="95"/>
    </row>
    <row r="51" spans="2:10" ht="21" hidden="1" x14ac:dyDescent="0.35">
      <c r="B51" s="95"/>
      <c r="C51" s="95"/>
      <c r="D51" s="95"/>
      <c r="E51" s="95"/>
      <c r="F51" s="95"/>
      <c r="G51" s="95"/>
      <c r="H51" s="95"/>
      <c r="I51" s="95"/>
    </row>
    <row r="52" spans="2:10" ht="21" hidden="1" x14ac:dyDescent="0.35">
      <c r="B52" s="95"/>
      <c r="C52" s="95"/>
      <c r="D52" s="95"/>
      <c r="E52" s="95"/>
      <c r="F52" s="95"/>
      <c r="G52" s="95"/>
      <c r="H52" s="95"/>
      <c r="I52" s="95"/>
    </row>
    <row r="53" spans="2:10" ht="21" hidden="1" x14ac:dyDescent="0.35">
      <c r="B53" s="95"/>
      <c r="C53" s="95"/>
      <c r="D53" s="95"/>
      <c r="E53" s="95"/>
      <c r="F53" s="95"/>
      <c r="G53" s="95"/>
      <c r="H53" s="95"/>
      <c r="I53" s="95"/>
    </row>
    <row r="54" spans="2:10" ht="21" hidden="1" x14ac:dyDescent="0.35">
      <c r="B54" s="95"/>
      <c r="C54" s="95"/>
      <c r="D54" s="95"/>
      <c r="E54" s="95"/>
      <c r="F54" s="95"/>
      <c r="G54" s="95"/>
      <c r="H54" s="95"/>
      <c r="I54" s="95"/>
    </row>
    <row r="55" spans="2:10" ht="21" hidden="1" x14ac:dyDescent="0.35">
      <c r="B55" s="95"/>
      <c r="C55" s="95"/>
      <c r="D55" s="95"/>
      <c r="E55" s="95"/>
      <c r="F55" s="95"/>
      <c r="G55" s="95"/>
      <c r="H55" s="95"/>
      <c r="I55" s="95"/>
    </row>
    <row r="56" spans="2:10" ht="21" hidden="1" x14ac:dyDescent="0.35">
      <c r="B56" s="95"/>
      <c r="C56" s="95"/>
      <c r="D56" s="95"/>
      <c r="E56" s="95"/>
      <c r="F56" s="95"/>
      <c r="G56" s="95"/>
      <c r="H56" s="95"/>
      <c r="I56" s="95"/>
    </row>
    <row r="57" spans="2:10" ht="21" hidden="1" x14ac:dyDescent="0.35">
      <c r="B57" s="95"/>
      <c r="C57" s="95"/>
      <c r="D57" s="95"/>
      <c r="E57" s="95"/>
      <c r="F57" s="95"/>
      <c r="G57" s="95"/>
      <c r="H57" s="95"/>
      <c r="I57" s="95"/>
    </row>
    <row r="58" spans="2:10" ht="21" hidden="1" x14ac:dyDescent="0.35">
      <c r="B58" s="95"/>
      <c r="C58" s="95"/>
      <c r="D58" s="95"/>
      <c r="E58" s="95"/>
      <c r="F58" s="95"/>
      <c r="G58" s="95"/>
      <c r="H58" s="95"/>
      <c r="I58" s="95"/>
    </row>
    <row r="59" spans="2:10" ht="21" hidden="1" x14ac:dyDescent="0.35">
      <c r="B59" s="95"/>
      <c r="C59" s="95"/>
      <c r="D59" s="95"/>
      <c r="E59" s="95"/>
      <c r="F59" s="95"/>
      <c r="G59" s="95"/>
      <c r="H59" s="95"/>
      <c r="I59" s="95"/>
    </row>
    <row r="60" spans="2:10" ht="21" hidden="1" x14ac:dyDescent="0.35">
      <c r="B60" s="95"/>
      <c r="C60" s="95"/>
      <c r="D60" s="95"/>
      <c r="E60" s="95"/>
      <c r="F60" s="95"/>
      <c r="G60" s="95"/>
      <c r="H60" s="95"/>
      <c r="I60" s="95"/>
    </row>
    <row r="61" spans="2:10" x14ac:dyDescent="0.25">
      <c r="B61" s="94"/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B62" s="94"/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B63" s="94"/>
      <c r="C63" s="94"/>
      <c r="D63" s="94"/>
      <c r="E63" s="94"/>
      <c r="F63" s="94"/>
      <c r="G63" s="94"/>
      <c r="H63" s="94"/>
      <c r="I63" s="94"/>
      <c r="J63" s="94"/>
    </row>
  </sheetData>
  <sheetProtection algorithmName="SHA-512" hashValue="tZ7hJZC5S4VrQ3156NJdSHKaSVAt32wG6JvKDv7Lv2tJIJMgesywcmxiU3hi0FkYv9Q7vbAm7hC6tgO0sMhTXg==" saltValue="SO9p6FkZp5DUaYgOjDhX7Q==" spinCount="100000" sheet="1" objects="1" scenarios="1" selectLockedCells="1"/>
  <mergeCells count="6">
    <mergeCell ref="B31:I31"/>
    <mergeCell ref="B5:I5"/>
    <mergeCell ref="B4:I4"/>
    <mergeCell ref="B3:I3"/>
    <mergeCell ref="B7:I7"/>
    <mergeCell ref="B19:I19"/>
  </mergeCells>
  <printOptions horizontalCentered="1"/>
  <pageMargins left="0.70866141732283472" right="0.70866141732283472" top="0.31" bottom="0.3" header="0.31496062992125984" footer="0.31496062992125984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L32"/>
  <sheetViews>
    <sheetView showGridLines="0" zoomScaleNormal="100" workbookViewId="0">
      <selection activeCell="B9" sqref="B9"/>
    </sheetView>
  </sheetViews>
  <sheetFormatPr defaultRowHeight="21" x14ac:dyDescent="0.35"/>
  <cols>
    <col min="1" max="1" width="4.375" style="502" customWidth="1"/>
    <col min="2" max="2" width="5" style="502" customWidth="1"/>
    <col min="3" max="3" width="3.75" style="502" customWidth="1"/>
    <col min="4" max="4" width="5.875" style="502" customWidth="1"/>
    <col min="5" max="5" width="8" style="502" customWidth="1"/>
    <col min="6" max="6" width="9.375" style="502" customWidth="1"/>
    <col min="7" max="7" width="9.125" style="502" customWidth="1"/>
    <col min="8" max="8" width="9.375" style="502" customWidth="1"/>
    <col min="9" max="9" width="9" style="502" customWidth="1"/>
    <col min="10" max="10" width="10.375" style="502" customWidth="1"/>
    <col min="11" max="12" width="8" style="502" customWidth="1"/>
    <col min="13" max="13" width="2.625" style="502" customWidth="1"/>
    <col min="14" max="16384" width="9" style="502"/>
  </cols>
  <sheetData>
    <row r="1" spans="2:12" ht="42.75" customHeight="1" x14ac:dyDescent="0.35">
      <c r="B1" s="518" t="s">
        <v>338</v>
      </c>
    </row>
    <row r="2" spans="2:12" ht="45" customHeight="1" x14ac:dyDescent="0.35"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</row>
    <row r="3" spans="2:12" ht="23.25" x14ac:dyDescent="0.35">
      <c r="B3" s="504" t="s">
        <v>327</v>
      </c>
      <c r="C3" s="505"/>
      <c r="D3" s="505"/>
      <c r="E3" s="505" t="str">
        <f>"โรงเรียน"&amp;หน้าหลัก!E5&amp;"  "&amp;หน้าหลัก!E6</f>
        <v>โรงเรียนวัดโคกเจริญ  สำนักงานเขตพื้นที่การศึกษาประถมศึกษาบุรีรัมย์ เขต 2</v>
      </c>
      <c r="F3" s="505"/>
      <c r="G3" s="505"/>
      <c r="H3" s="505"/>
      <c r="I3" s="505"/>
      <c r="J3" s="505"/>
      <c r="K3" s="505"/>
      <c r="L3" s="505"/>
    </row>
    <row r="4" spans="2:12" ht="23.25" x14ac:dyDescent="0.35">
      <c r="B4" s="504" t="s">
        <v>328</v>
      </c>
      <c r="C4" s="588" t="s">
        <v>387</v>
      </c>
      <c r="D4" s="588"/>
      <c r="E4" s="588"/>
      <c r="F4" s="504" t="s">
        <v>45</v>
      </c>
      <c r="G4" s="590" t="s">
        <v>386</v>
      </c>
      <c r="H4" s="590"/>
      <c r="I4" s="505"/>
      <c r="J4" s="505"/>
      <c r="K4" s="505"/>
      <c r="L4" s="505"/>
    </row>
    <row r="5" spans="2:12" ht="23.25" x14ac:dyDescent="0.35">
      <c r="B5" s="504" t="s">
        <v>329</v>
      </c>
      <c r="C5" s="506" t="str">
        <f>"รายงานผลการจัดการเรียนรู้  ชั้น"&amp;หน้าหลัก!E12</f>
        <v>รายงานผลการจัดการเรียนรู้  ชั้นประถมศึกษาปีที่ 5</v>
      </c>
      <c r="D5" s="506"/>
      <c r="E5" s="506"/>
      <c r="F5" s="506"/>
      <c r="G5" s="506"/>
      <c r="H5" s="506"/>
      <c r="I5" s="506"/>
      <c r="J5" s="506"/>
      <c r="K5" s="506"/>
      <c r="L5" s="506"/>
    </row>
    <row r="6" spans="2:12" ht="30" customHeight="1" x14ac:dyDescent="0.35">
      <c r="B6" s="505" t="str">
        <f>"เรียน  ผู้อำนวยการโรงเรียน"&amp;หน้าหลัก!E5</f>
        <v>เรียน  ผู้อำนวยการโรงเรียนวัดโคกเจริญ</v>
      </c>
      <c r="C6" s="505"/>
      <c r="D6" s="505"/>
      <c r="E6" s="505"/>
      <c r="F6" s="505"/>
      <c r="G6" s="505"/>
      <c r="H6" s="505"/>
      <c r="I6" s="505"/>
      <c r="J6" s="505"/>
      <c r="K6" s="505"/>
      <c r="L6" s="505"/>
    </row>
    <row r="7" spans="2:12" ht="30" customHeight="1" x14ac:dyDescent="0.35">
      <c r="B7" s="505"/>
      <c r="C7" s="505"/>
      <c r="D7" s="505" t="str">
        <f>"ตามที่ โรงเรียน"&amp;หน้าหลัก!E5&amp;"  มีคำสั่งมอบหมายงานในหน้าที่ให้ข้าพเจ้า"&amp;"  "&amp;หน้าหลัก!E13</f>
        <v>ตามที่ โรงเรียนวัดโคกเจริญ  มีคำสั่งมอบหมายงานในหน้าที่ให้ข้าพเจ้า  นายโผนชัย ปุยะติ</v>
      </c>
      <c r="E7" s="505"/>
      <c r="F7" s="505"/>
      <c r="G7" s="505"/>
      <c r="H7" s="505"/>
      <c r="I7" s="505"/>
      <c r="J7" s="505"/>
      <c r="K7" s="505"/>
      <c r="L7" s="505"/>
    </row>
    <row r="8" spans="2:12" ht="21" customHeight="1" x14ac:dyDescent="0.35">
      <c r="B8" s="505" t="str">
        <f>"ตำแหน่ง"&amp;"  "&amp;หน้าหลัก!J13&amp;"  "&amp;"โรงเรียน"&amp;หน้าหลัก!E5&amp;"  "&amp;"ได้รับมอบหมายให้ปฏิบัติการสอน  ประจำชั้น"&amp;หน้าหลัก!E12</f>
        <v>ตำแหน่ง  ครูชำนาญการพิเศษ  โรงเรียนวัดโคกเจริญ  ได้รับมอบหมายให้ปฏิบัติการสอน  ประจำชั้นประถมศึกษาปีที่ 5</v>
      </c>
      <c r="C8" s="505"/>
      <c r="D8" s="505"/>
      <c r="E8" s="505"/>
      <c r="F8" s="505"/>
      <c r="G8" s="505"/>
      <c r="H8" s="505"/>
      <c r="I8" s="505"/>
      <c r="J8" s="505"/>
      <c r="K8" s="505"/>
      <c r="L8" s="505"/>
    </row>
    <row r="9" spans="2:12" x14ac:dyDescent="0.35">
      <c r="B9" s="505" t="str">
        <f>"ปีการศึกษา"&amp;" "&amp;หน้าหลัก!K12&amp;"  "&amp;"นั้น"</f>
        <v>ปีการศึกษา 2561  นั้น</v>
      </c>
      <c r="C9" s="505"/>
      <c r="D9" s="505"/>
      <c r="E9" s="505"/>
      <c r="F9" s="505"/>
      <c r="G9" s="505"/>
      <c r="H9" s="505"/>
      <c r="I9" s="505"/>
      <c r="J9" s="505"/>
      <c r="K9" s="505"/>
      <c r="L9" s="505"/>
    </row>
    <row r="10" spans="2:12" x14ac:dyDescent="0.35">
      <c r="B10" s="505"/>
      <c r="C10" s="505"/>
      <c r="D10" s="505" t="s">
        <v>330</v>
      </c>
      <c r="E10" s="505"/>
      <c r="F10" s="505"/>
      <c r="G10" s="505"/>
      <c r="H10" s="505"/>
      <c r="I10" s="505"/>
      <c r="J10" s="505"/>
      <c r="K10" s="505"/>
      <c r="L10" s="505"/>
    </row>
    <row r="11" spans="2:12" x14ac:dyDescent="0.35">
      <c r="B11" s="505" t="s">
        <v>331</v>
      </c>
      <c r="C11" s="505"/>
      <c r="D11" s="505"/>
      <c r="E11" s="505"/>
      <c r="F11" s="505"/>
      <c r="G11" s="505"/>
      <c r="H11" s="505"/>
      <c r="I11" s="505"/>
      <c r="J11" s="505"/>
      <c r="K11" s="505"/>
      <c r="L11" s="505"/>
    </row>
    <row r="12" spans="2:12" x14ac:dyDescent="0.35">
      <c r="B12" s="505" t="s">
        <v>332</v>
      </c>
      <c r="C12" s="505"/>
      <c r="D12" s="505"/>
      <c r="E12" s="505"/>
      <c r="F12" s="505"/>
      <c r="G12" s="505"/>
      <c r="H12" s="505"/>
      <c r="I12" s="505"/>
      <c r="J12" s="505"/>
      <c r="K12" s="505"/>
      <c r="L12" s="505"/>
    </row>
    <row r="13" spans="2:12" x14ac:dyDescent="0.35">
      <c r="B13" s="505" t="s">
        <v>333</v>
      </c>
      <c r="C13" s="505"/>
      <c r="D13" s="505"/>
      <c r="E13" s="505"/>
      <c r="F13" s="505"/>
      <c r="G13" s="505"/>
      <c r="H13" s="505"/>
      <c r="I13" s="505"/>
      <c r="J13" s="505"/>
      <c r="K13" s="505"/>
      <c r="L13" s="505"/>
    </row>
    <row r="14" spans="2:12" x14ac:dyDescent="0.35">
      <c r="B14" s="505" t="s">
        <v>334</v>
      </c>
      <c r="C14" s="505"/>
      <c r="D14" s="505"/>
      <c r="E14" s="505"/>
      <c r="F14" s="505"/>
      <c r="G14" s="505"/>
      <c r="H14" s="505"/>
      <c r="I14" s="505"/>
      <c r="J14" s="505"/>
      <c r="K14" s="505"/>
      <c r="L14" s="505"/>
    </row>
    <row r="15" spans="2:12" ht="30" customHeight="1" x14ac:dyDescent="0.35">
      <c r="B15" s="505"/>
      <c r="C15" s="505"/>
      <c r="D15" s="505" t="s">
        <v>335</v>
      </c>
      <c r="E15" s="505"/>
      <c r="F15" s="505"/>
      <c r="G15" s="505"/>
      <c r="H15" s="505"/>
      <c r="I15" s="505"/>
      <c r="J15" s="505"/>
      <c r="K15" s="505"/>
      <c r="L15" s="505"/>
    </row>
    <row r="16" spans="2:12" x14ac:dyDescent="0.35">
      <c r="B16" s="505"/>
      <c r="C16" s="505"/>
      <c r="D16" s="505"/>
      <c r="E16" s="505"/>
      <c r="F16" s="505"/>
      <c r="G16" s="505"/>
      <c r="H16" s="505"/>
      <c r="I16" s="505"/>
      <c r="J16" s="505"/>
      <c r="K16" s="505"/>
      <c r="L16" s="505"/>
    </row>
    <row r="17" spans="2:12" x14ac:dyDescent="0.35">
      <c r="B17" s="505"/>
      <c r="C17" s="505"/>
      <c r="D17" s="505"/>
      <c r="E17" s="505"/>
      <c r="F17" s="505"/>
      <c r="G17" s="505"/>
      <c r="H17" s="505"/>
      <c r="I17" s="505"/>
      <c r="J17" s="505"/>
      <c r="K17" s="505"/>
      <c r="L17" s="505"/>
    </row>
    <row r="18" spans="2:12" ht="23.25" customHeight="1" x14ac:dyDescent="0.35">
      <c r="B18" s="505"/>
      <c r="C18" s="505"/>
      <c r="D18" s="589" t="str">
        <f>"("&amp;หน้าหลัก!E13&amp;")"</f>
        <v>(นายโผนชัย ปุยะติ)</v>
      </c>
      <c r="E18" s="589"/>
      <c r="F18" s="589"/>
      <c r="G18" s="589"/>
      <c r="H18" s="589"/>
      <c r="I18" s="589"/>
      <c r="J18" s="589"/>
      <c r="K18" s="589"/>
      <c r="L18" s="505"/>
    </row>
    <row r="19" spans="2:12" x14ac:dyDescent="0.35">
      <c r="B19" s="505"/>
      <c r="C19" s="505"/>
      <c r="D19" s="589" t="str">
        <f>"ตำแหน่ง"&amp;"  "&amp;หน้าหลัก!J13</f>
        <v>ตำแหน่ง  ครูชำนาญการพิเศษ</v>
      </c>
      <c r="E19" s="589"/>
      <c r="F19" s="589"/>
      <c r="G19" s="589"/>
      <c r="H19" s="589"/>
      <c r="I19" s="589"/>
      <c r="J19" s="589"/>
      <c r="K19" s="589"/>
      <c r="L19" s="505"/>
    </row>
    <row r="20" spans="2:12" x14ac:dyDescent="0.35">
      <c r="B20" s="505"/>
      <c r="C20" s="505"/>
      <c r="D20" s="505"/>
      <c r="E20" s="505"/>
      <c r="F20" s="591" t="s">
        <v>34</v>
      </c>
      <c r="G20" s="591"/>
      <c r="H20" s="591"/>
      <c r="I20" s="591"/>
      <c r="J20" s="505"/>
      <c r="K20" s="505"/>
      <c r="L20" s="505"/>
    </row>
    <row r="21" spans="2:12" x14ac:dyDescent="0.35">
      <c r="B21" s="505"/>
      <c r="C21" s="505"/>
      <c r="D21" s="505"/>
      <c r="E21" s="505"/>
      <c r="F21" s="505"/>
      <c r="G21" s="505"/>
      <c r="H21" s="505"/>
      <c r="I21" s="505"/>
      <c r="J21" s="505"/>
      <c r="K21" s="505"/>
      <c r="L21" s="505"/>
    </row>
    <row r="22" spans="2:12" x14ac:dyDescent="0.35">
      <c r="B22" s="505"/>
      <c r="C22" s="505"/>
      <c r="D22" s="505"/>
      <c r="E22" s="505"/>
      <c r="F22" s="505"/>
      <c r="G22" s="505"/>
      <c r="H22" s="505"/>
      <c r="I22" s="505"/>
      <c r="J22" s="505"/>
      <c r="K22" s="505"/>
      <c r="L22" s="505"/>
    </row>
    <row r="23" spans="2:12" x14ac:dyDescent="0.35">
      <c r="B23" s="505"/>
      <c r="C23" s="505"/>
      <c r="D23" s="505"/>
      <c r="E23" s="505"/>
      <c r="F23" s="505"/>
      <c r="G23" s="505"/>
      <c r="H23" s="505"/>
      <c r="I23" s="505"/>
      <c r="J23" s="505"/>
      <c r="K23" s="505"/>
      <c r="L23" s="505"/>
    </row>
    <row r="24" spans="2:12" x14ac:dyDescent="0.35">
      <c r="B24" s="505"/>
      <c r="C24" s="505"/>
      <c r="D24" s="505"/>
      <c r="E24" s="505"/>
      <c r="F24" s="505"/>
      <c r="G24" s="505"/>
      <c r="H24" s="505"/>
      <c r="I24" s="505"/>
      <c r="J24" s="505"/>
      <c r="K24" s="505"/>
      <c r="L24" s="505"/>
    </row>
    <row r="25" spans="2:12" x14ac:dyDescent="0.35">
      <c r="B25" s="505"/>
      <c r="C25" s="505"/>
      <c r="D25" s="505"/>
      <c r="E25" s="505"/>
      <c r="F25" s="505"/>
      <c r="G25" s="505"/>
      <c r="H25" s="505"/>
      <c r="I25" s="505"/>
      <c r="J25" s="505"/>
      <c r="K25" s="505"/>
      <c r="L25" s="505"/>
    </row>
    <row r="26" spans="2:12" x14ac:dyDescent="0.35">
      <c r="B26" s="505"/>
      <c r="C26" s="505"/>
      <c r="D26" s="505"/>
      <c r="E26" s="505"/>
      <c r="F26" s="505"/>
      <c r="G26" s="505"/>
      <c r="H26" s="505"/>
      <c r="I26" s="505"/>
      <c r="J26" s="505"/>
      <c r="K26" s="505"/>
      <c r="L26" s="505"/>
    </row>
    <row r="27" spans="2:12" ht="18" customHeight="1" x14ac:dyDescent="0.35">
      <c r="B27" s="505"/>
      <c r="C27" s="505"/>
      <c r="D27" s="505"/>
      <c r="E27" s="505"/>
      <c r="F27" s="505"/>
      <c r="G27" s="505"/>
      <c r="H27" s="505"/>
      <c r="I27" s="505"/>
      <c r="J27" s="505"/>
      <c r="K27" s="505"/>
      <c r="L27" s="505"/>
    </row>
    <row r="28" spans="2:12" ht="18" customHeight="1" x14ac:dyDescent="0.35">
      <c r="B28" s="505"/>
      <c r="C28" s="505"/>
      <c r="D28" s="505"/>
      <c r="E28" s="505"/>
      <c r="F28" s="505"/>
      <c r="G28" s="505"/>
      <c r="H28" s="505"/>
      <c r="I28" s="505"/>
      <c r="J28" s="505"/>
      <c r="K28" s="505"/>
      <c r="L28" s="505"/>
    </row>
    <row r="29" spans="2:12" ht="18" customHeight="1" x14ac:dyDescent="0.35">
      <c r="B29" s="505"/>
      <c r="C29" s="505"/>
      <c r="D29" s="505"/>
      <c r="E29" s="505"/>
      <c r="F29" s="505"/>
      <c r="G29" s="505"/>
      <c r="H29" s="505"/>
      <c r="I29" s="505"/>
      <c r="J29" s="505"/>
      <c r="K29" s="505"/>
      <c r="L29" s="505"/>
    </row>
    <row r="30" spans="2:12" ht="18" customHeight="1" x14ac:dyDescent="0.35">
      <c r="B30" s="505"/>
      <c r="C30" s="505"/>
      <c r="D30" s="505"/>
      <c r="E30" s="505"/>
      <c r="F30" s="505"/>
      <c r="G30" s="505"/>
      <c r="H30" s="505"/>
      <c r="I30" s="505"/>
      <c r="J30" s="505"/>
      <c r="K30" s="505"/>
      <c r="L30" s="505"/>
    </row>
    <row r="31" spans="2:12" ht="18" customHeight="1" x14ac:dyDescent="0.35">
      <c r="B31" s="505"/>
      <c r="C31" s="505"/>
      <c r="D31" s="505"/>
      <c r="E31" s="505"/>
      <c r="F31" s="505"/>
      <c r="G31" s="505"/>
      <c r="H31" s="505"/>
      <c r="I31" s="505"/>
      <c r="J31" s="505"/>
      <c r="K31" s="505"/>
      <c r="L31" s="505"/>
    </row>
    <row r="32" spans="2:12" ht="18" customHeight="1" x14ac:dyDescent="0.35">
      <c r="B32" s="505"/>
      <c r="C32" s="505"/>
      <c r="D32" s="505"/>
      <c r="E32" s="505"/>
      <c r="F32" s="505"/>
      <c r="G32" s="505"/>
      <c r="H32" s="505"/>
      <c r="I32" s="505"/>
      <c r="J32" s="505"/>
      <c r="K32" s="505"/>
      <c r="L32" s="505"/>
    </row>
  </sheetData>
  <sheetProtection algorithmName="SHA-512" hashValue="GYg8nhB9F/2rG8daKV4bVt6j+LJoIiG6eJr6ueqLqsdAMptSCdQ3AnWrgDrwyl/CHzzjKw0vn59HSM1kbgJCEg==" saltValue="Snpv9q12bKAHvFjFxx45SQ==" spinCount="100000" sheet="1" objects="1" scenarios="1"/>
  <mergeCells count="5">
    <mergeCell ref="C4:E4"/>
    <mergeCell ref="D18:K18"/>
    <mergeCell ref="D19:K19"/>
    <mergeCell ref="G4:H4"/>
    <mergeCell ref="F20:I20"/>
  </mergeCells>
  <pageMargins left="0.70866141732283472" right="0.31496062992125984" top="0.55118110236220474" bottom="0.55118110236220474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59"/>
  <sheetViews>
    <sheetView zoomScale="120" zoomScaleNormal="120" workbookViewId="0"/>
  </sheetViews>
  <sheetFormatPr defaultColWidth="0" defaultRowHeight="15" zeroHeight="1" x14ac:dyDescent="0.25"/>
  <cols>
    <col min="1" max="1" width="3.875" style="22" customWidth="1"/>
    <col min="2" max="2" width="11.5" style="25" hidden="1" customWidth="1"/>
    <col min="3" max="3" width="8" style="25" customWidth="1"/>
    <col min="4" max="4" width="46.25" style="25" customWidth="1"/>
    <col min="5" max="5" width="14.625" style="25" customWidth="1"/>
    <col min="6" max="6" width="9.875" style="25" customWidth="1"/>
    <col min="7" max="7" width="4.875" style="25" customWidth="1"/>
    <col min="8" max="11" width="0" style="3" hidden="1" customWidth="1"/>
    <col min="12" max="16384" width="9" style="3" hidden="1"/>
  </cols>
  <sheetData>
    <row r="1" spans="1:11" ht="18" customHeight="1" x14ac:dyDescent="0.35">
      <c r="A1" s="1"/>
      <c r="B1" s="1"/>
      <c r="C1" s="2"/>
      <c r="D1" s="2"/>
      <c r="E1" s="2"/>
      <c r="F1" s="1"/>
      <c r="G1" s="1"/>
    </row>
    <row r="2" spans="1:11" ht="33" customHeight="1" x14ac:dyDescent="0.35">
      <c r="A2" s="1"/>
      <c r="B2" s="1"/>
      <c r="C2" s="2"/>
      <c r="D2" s="2"/>
      <c r="E2" s="2"/>
      <c r="F2" s="1"/>
      <c r="G2" s="1"/>
    </row>
    <row r="3" spans="1:11" ht="23.25" x14ac:dyDescent="0.35">
      <c r="A3" s="1"/>
      <c r="B3" s="26"/>
      <c r="C3" s="799" t="s">
        <v>244</v>
      </c>
      <c r="D3" s="800"/>
      <c r="E3" s="800"/>
      <c r="F3" s="801"/>
      <c r="G3" s="1"/>
    </row>
    <row r="4" spans="1:11" ht="23.25" x14ac:dyDescent="0.35">
      <c r="A4" s="1"/>
      <c r="B4" s="26"/>
      <c r="C4" s="795" t="str">
        <f xml:space="preserve"> "รายวิชา " &amp; "     "  &amp; " รหัสวิชา "</f>
        <v xml:space="preserve">รายวิชา       รหัสวิชา </v>
      </c>
      <c r="D4" s="796"/>
      <c r="E4" s="796"/>
      <c r="F4" s="797"/>
      <c r="G4" s="1"/>
      <c r="H4" s="5"/>
      <c r="I4" s="5"/>
      <c r="J4" s="5"/>
      <c r="K4" s="5"/>
    </row>
    <row r="5" spans="1:11" ht="23.25" x14ac:dyDescent="0.35">
      <c r="A5" s="1"/>
      <c r="B5" s="26"/>
      <c r="C5" s="802" t="str">
        <f ca="1" xml:space="preserve"> " ปีการศึกษา " &amp; INDIRECT("หน้าหลัก!I13")</f>
        <v xml:space="preserve"> ปีการศึกษา </v>
      </c>
      <c r="D5" s="803"/>
      <c r="E5" s="803"/>
      <c r="F5" s="804"/>
      <c r="G5" s="1"/>
      <c r="H5" s="5"/>
      <c r="I5" s="5"/>
      <c r="J5" s="5"/>
      <c r="K5" s="5"/>
    </row>
    <row r="6" spans="1:11" ht="9.75" customHeight="1" x14ac:dyDescent="0.35">
      <c r="A6" s="1"/>
      <c r="B6" s="26"/>
      <c r="C6" s="67"/>
      <c r="D6" s="67"/>
      <c r="E6" s="67"/>
      <c r="F6" s="67"/>
      <c r="G6" s="1"/>
      <c r="H6" s="5"/>
      <c r="I6" s="5"/>
      <c r="J6" s="5"/>
      <c r="K6" s="5"/>
    </row>
    <row r="7" spans="1:11" ht="21" x14ac:dyDescent="0.35">
      <c r="A7" s="1"/>
      <c r="B7" s="26"/>
      <c r="C7" s="789" t="s">
        <v>245</v>
      </c>
      <c r="D7" s="790"/>
      <c r="E7" s="790"/>
      <c r="F7" s="791"/>
      <c r="G7" s="1"/>
    </row>
    <row r="8" spans="1:11" ht="17.25" customHeight="1" x14ac:dyDescent="0.3">
      <c r="A8" s="1"/>
      <c r="B8" s="798"/>
      <c r="C8" s="792"/>
      <c r="D8" s="793"/>
      <c r="E8" s="793"/>
      <c r="F8" s="794"/>
      <c r="G8" s="1"/>
    </row>
    <row r="9" spans="1:11" ht="17.25" customHeight="1" x14ac:dyDescent="0.3">
      <c r="A9" s="1"/>
      <c r="B9" s="798"/>
      <c r="C9" s="783"/>
      <c r="D9" s="784"/>
      <c r="E9" s="784"/>
      <c r="F9" s="785"/>
      <c r="G9" s="1"/>
    </row>
    <row r="10" spans="1:11" ht="17.25" customHeight="1" x14ac:dyDescent="0.3">
      <c r="A10" s="1"/>
      <c r="B10" s="798"/>
      <c r="C10" s="783"/>
      <c r="D10" s="784"/>
      <c r="E10" s="784"/>
      <c r="F10" s="785"/>
      <c r="G10" s="1"/>
    </row>
    <row r="11" spans="1:11" ht="17.25" customHeight="1" x14ac:dyDescent="0.3">
      <c r="A11" s="1"/>
      <c r="B11" s="798"/>
      <c r="C11" s="783"/>
      <c r="D11" s="784"/>
      <c r="E11" s="784"/>
      <c r="F11" s="785"/>
      <c r="G11" s="1"/>
    </row>
    <row r="12" spans="1:11" ht="17.25" customHeight="1" x14ac:dyDescent="0.3">
      <c r="A12" s="1"/>
      <c r="B12" s="798"/>
      <c r="C12" s="783"/>
      <c r="D12" s="784"/>
      <c r="E12" s="784"/>
      <c r="F12" s="785"/>
      <c r="G12" s="1"/>
    </row>
    <row r="13" spans="1:11" ht="17.25" customHeight="1" x14ac:dyDescent="0.3">
      <c r="A13" s="1"/>
      <c r="B13" s="798"/>
      <c r="C13" s="783"/>
      <c r="D13" s="784"/>
      <c r="E13" s="784"/>
      <c r="F13" s="785"/>
      <c r="G13" s="1"/>
    </row>
    <row r="14" spans="1:11" ht="17.25" customHeight="1" x14ac:dyDescent="0.3">
      <c r="A14" s="1"/>
      <c r="B14" s="798"/>
      <c r="C14" s="783"/>
      <c r="D14" s="784"/>
      <c r="E14" s="784"/>
      <c r="F14" s="785"/>
      <c r="G14" s="1"/>
    </row>
    <row r="15" spans="1:11" ht="17.25" customHeight="1" x14ac:dyDescent="0.3">
      <c r="A15" s="1"/>
      <c r="B15" s="798"/>
      <c r="C15" s="783"/>
      <c r="D15" s="784"/>
      <c r="E15" s="784"/>
      <c r="F15" s="785"/>
      <c r="G15" s="1"/>
    </row>
    <row r="16" spans="1:11" ht="17.25" customHeight="1" x14ac:dyDescent="0.3">
      <c r="A16" s="1"/>
      <c r="B16" s="45"/>
      <c r="C16" s="783"/>
      <c r="D16" s="784"/>
      <c r="E16" s="784"/>
      <c r="F16" s="785"/>
      <c r="G16" s="1"/>
    </row>
    <row r="17" spans="1:7" ht="17.25" customHeight="1" x14ac:dyDescent="0.3">
      <c r="A17" s="1"/>
      <c r="B17" s="47"/>
      <c r="C17" s="783"/>
      <c r="D17" s="784"/>
      <c r="E17" s="784"/>
      <c r="F17" s="785"/>
      <c r="G17" s="1"/>
    </row>
    <row r="18" spans="1:7" ht="17.25" customHeight="1" x14ac:dyDescent="0.3">
      <c r="A18" s="1"/>
      <c r="B18" s="47"/>
      <c r="C18" s="783"/>
      <c r="D18" s="784"/>
      <c r="E18" s="784"/>
      <c r="F18" s="785"/>
      <c r="G18" s="1"/>
    </row>
    <row r="19" spans="1:7" ht="17.25" customHeight="1" x14ac:dyDescent="0.3">
      <c r="A19" s="1"/>
      <c r="B19" s="47"/>
      <c r="C19" s="786"/>
      <c r="D19" s="787"/>
      <c r="E19" s="787"/>
      <c r="F19" s="788"/>
      <c r="G19" s="1"/>
    </row>
    <row r="20" spans="1:7" ht="8.25" customHeight="1" x14ac:dyDescent="0.3">
      <c r="A20" s="1"/>
      <c r="B20" s="47"/>
      <c r="C20" s="68"/>
      <c r="D20" s="68"/>
      <c r="E20" s="69"/>
      <c r="F20" s="70"/>
      <c r="G20" s="1"/>
    </row>
    <row r="21" spans="1:7" ht="21" x14ac:dyDescent="0.35">
      <c r="A21" s="1"/>
      <c r="B21" s="47"/>
      <c r="C21" s="789" t="s">
        <v>135</v>
      </c>
      <c r="D21" s="790"/>
      <c r="E21" s="790"/>
      <c r="F21" s="791"/>
      <c r="G21" s="1"/>
    </row>
    <row r="22" spans="1:7" ht="21" x14ac:dyDescent="0.35">
      <c r="A22" s="1"/>
      <c r="B22" s="47"/>
      <c r="C22" s="71" t="s">
        <v>131</v>
      </c>
      <c r="D22" s="71" t="s">
        <v>135</v>
      </c>
      <c r="E22" s="71" t="s">
        <v>246</v>
      </c>
      <c r="F22" s="72" t="s">
        <v>247</v>
      </c>
      <c r="G22" s="1"/>
    </row>
    <row r="23" spans="1:7" ht="17.25" customHeight="1" x14ac:dyDescent="0.3">
      <c r="A23" s="1"/>
      <c r="B23" s="47"/>
      <c r="C23" s="73"/>
      <c r="D23" s="74"/>
      <c r="E23" s="74"/>
      <c r="F23" s="75"/>
      <c r="G23" s="1"/>
    </row>
    <row r="24" spans="1:7" ht="17.25" customHeight="1" x14ac:dyDescent="0.3">
      <c r="A24" s="1"/>
      <c r="B24" s="47"/>
      <c r="C24" s="76"/>
      <c r="D24" s="77"/>
      <c r="E24" s="77"/>
      <c r="F24" s="78"/>
      <c r="G24" s="1"/>
    </row>
    <row r="25" spans="1:7" ht="17.25" customHeight="1" x14ac:dyDescent="0.3">
      <c r="A25" s="1"/>
      <c r="B25" s="47"/>
      <c r="C25" s="76"/>
      <c r="D25" s="77"/>
      <c r="E25" s="77"/>
      <c r="F25" s="78"/>
      <c r="G25" s="1"/>
    </row>
    <row r="26" spans="1:7" ht="17.25" customHeight="1" x14ac:dyDescent="0.3">
      <c r="A26" s="1"/>
      <c r="B26" s="47"/>
      <c r="C26" s="79"/>
      <c r="D26" s="80"/>
      <c r="E26" s="81"/>
      <c r="F26" s="82"/>
      <c r="G26" s="1"/>
    </row>
    <row r="27" spans="1:7" ht="17.25" customHeight="1" x14ac:dyDescent="0.3">
      <c r="A27" s="1"/>
      <c r="B27" s="47"/>
      <c r="C27" s="83"/>
      <c r="D27" s="81"/>
      <c r="E27" s="81"/>
      <c r="F27" s="82"/>
      <c r="G27" s="1"/>
    </row>
    <row r="28" spans="1:7" ht="17.25" customHeight="1" x14ac:dyDescent="0.3">
      <c r="A28" s="1"/>
      <c r="B28" s="47"/>
      <c r="C28" s="79"/>
      <c r="D28" s="81"/>
      <c r="E28" s="80"/>
      <c r="F28" s="82"/>
      <c r="G28" s="1"/>
    </row>
    <row r="29" spans="1:7" ht="17.25" customHeight="1" x14ac:dyDescent="0.3">
      <c r="A29" s="1"/>
      <c r="B29" s="47"/>
      <c r="C29" s="83"/>
      <c r="D29" s="81"/>
      <c r="E29" s="80"/>
      <c r="F29" s="82"/>
      <c r="G29" s="1"/>
    </row>
    <row r="30" spans="1:7" ht="17.25" customHeight="1" x14ac:dyDescent="0.3">
      <c r="A30" s="1"/>
      <c r="B30" s="47"/>
      <c r="C30" s="79"/>
      <c r="D30" s="81"/>
      <c r="E30" s="80"/>
      <c r="F30" s="82"/>
      <c r="G30" s="1"/>
    </row>
    <row r="31" spans="1:7" ht="17.25" customHeight="1" x14ac:dyDescent="0.3">
      <c r="A31" s="1"/>
      <c r="B31" s="47"/>
      <c r="C31" s="79"/>
      <c r="D31" s="81"/>
      <c r="E31" s="80"/>
      <c r="F31" s="82"/>
      <c r="G31" s="1"/>
    </row>
    <row r="32" spans="1:7" ht="17.25" customHeight="1" x14ac:dyDescent="0.3">
      <c r="A32" s="1"/>
      <c r="B32" s="47"/>
      <c r="C32" s="79"/>
      <c r="D32" s="81"/>
      <c r="E32" s="80"/>
      <c r="F32" s="82"/>
      <c r="G32" s="1"/>
    </row>
    <row r="33" spans="1:7" ht="17.25" customHeight="1" x14ac:dyDescent="0.3">
      <c r="A33" s="1"/>
      <c r="B33" s="47"/>
      <c r="C33" s="79"/>
      <c r="D33" s="81"/>
      <c r="E33" s="80"/>
      <c r="F33" s="82"/>
      <c r="G33" s="1"/>
    </row>
    <row r="34" spans="1:7" ht="17.25" customHeight="1" x14ac:dyDescent="0.3">
      <c r="A34" s="1"/>
      <c r="B34" s="47"/>
      <c r="C34" s="79"/>
      <c r="D34" s="81"/>
      <c r="E34" s="80"/>
      <c r="F34" s="82"/>
      <c r="G34" s="1"/>
    </row>
    <row r="35" spans="1:7" ht="17.25" customHeight="1" x14ac:dyDescent="0.3">
      <c r="A35" s="1"/>
      <c r="B35" s="47"/>
      <c r="C35" s="83"/>
      <c r="D35" s="81"/>
      <c r="E35" s="80"/>
      <c r="F35" s="82"/>
      <c r="G35" s="1"/>
    </row>
    <row r="36" spans="1:7" ht="17.25" customHeight="1" x14ac:dyDescent="0.3">
      <c r="A36" s="1"/>
      <c r="B36" s="47"/>
      <c r="C36" s="79"/>
      <c r="D36" s="81"/>
      <c r="E36" s="80"/>
      <c r="F36" s="82"/>
      <c r="G36" s="1"/>
    </row>
    <row r="37" spans="1:7" ht="17.25" customHeight="1" x14ac:dyDescent="0.3">
      <c r="A37" s="1"/>
      <c r="B37" s="47"/>
      <c r="C37" s="83"/>
      <c r="D37" s="81"/>
      <c r="E37" s="80"/>
      <c r="F37" s="82"/>
      <c r="G37" s="1"/>
    </row>
    <row r="38" spans="1:7" ht="17.25" customHeight="1" x14ac:dyDescent="0.3">
      <c r="A38" s="1"/>
      <c r="B38" s="47"/>
      <c r="C38" s="79"/>
      <c r="D38" s="80"/>
      <c r="E38" s="81"/>
      <c r="F38" s="82"/>
      <c r="G38" s="1"/>
    </row>
    <row r="39" spans="1:7" ht="17.25" customHeight="1" x14ac:dyDescent="0.3">
      <c r="A39" s="1"/>
      <c r="B39" s="47"/>
      <c r="C39" s="83"/>
      <c r="D39" s="81"/>
      <c r="E39" s="81"/>
      <c r="F39" s="82"/>
      <c r="G39" s="1"/>
    </row>
    <row r="40" spans="1:7" ht="17.25" customHeight="1" x14ac:dyDescent="0.3">
      <c r="A40" s="1"/>
      <c r="B40" s="47"/>
      <c r="C40" s="79"/>
      <c r="D40" s="81"/>
      <c r="E40" s="80"/>
      <c r="F40" s="82"/>
      <c r="G40" s="1"/>
    </row>
    <row r="41" spans="1:7" ht="17.25" customHeight="1" x14ac:dyDescent="0.3">
      <c r="A41" s="1"/>
      <c r="B41" s="47"/>
      <c r="C41" s="83"/>
      <c r="D41" s="81"/>
      <c r="E41" s="81"/>
      <c r="F41" s="84"/>
      <c r="G41" s="1"/>
    </row>
    <row r="42" spans="1:7" ht="17.25" customHeight="1" x14ac:dyDescent="0.3">
      <c r="A42" s="1"/>
      <c r="B42" s="47"/>
      <c r="C42" s="83"/>
      <c r="D42" s="85"/>
      <c r="E42" s="86"/>
      <c r="F42" s="87"/>
      <c r="G42" s="1"/>
    </row>
    <row r="43" spans="1:7" ht="17.25" customHeight="1" x14ac:dyDescent="0.3">
      <c r="A43" s="1"/>
      <c r="B43" s="47"/>
      <c r="C43" s="79"/>
      <c r="D43" s="88"/>
      <c r="E43" s="86"/>
      <c r="F43" s="89"/>
      <c r="G43" s="1"/>
    </row>
    <row r="44" spans="1:7" ht="17.25" customHeight="1" x14ac:dyDescent="0.3">
      <c r="A44" s="1"/>
      <c r="B44" s="47"/>
      <c r="C44" s="83"/>
      <c r="D44" s="85"/>
      <c r="E44" s="86"/>
      <c r="F44" s="89"/>
      <c r="G44" s="1"/>
    </row>
    <row r="45" spans="1:7" ht="17.25" customHeight="1" x14ac:dyDescent="0.3">
      <c r="A45" s="1"/>
      <c r="B45" s="47"/>
      <c r="C45" s="90"/>
      <c r="D45" s="91"/>
      <c r="E45" s="92"/>
      <c r="F45" s="93"/>
      <c r="G45" s="1"/>
    </row>
    <row r="46" spans="1:7" ht="18.75" x14ac:dyDescent="0.3">
      <c r="A46" s="1"/>
      <c r="B46" s="1"/>
      <c r="C46" s="64"/>
      <c r="D46" s="64"/>
      <c r="E46" s="64"/>
      <c r="F46" s="1"/>
      <c r="G46" s="1"/>
    </row>
    <row r="47" spans="1:7" ht="18.75" hidden="1" x14ac:dyDescent="0.3">
      <c r="C47" s="65"/>
      <c r="D47" s="65"/>
      <c r="E47" s="65"/>
    </row>
    <row r="48" spans="1:7" ht="18.75" hidden="1" x14ac:dyDescent="0.3">
      <c r="C48" s="65"/>
      <c r="D48" s="65"/>
      <c r="E48" s="65"/>
    </row>
    <row r="49" spans="3:5" ht="18.75" hidden="1" x14ac:dyDescent="0.3">
      <c r="C49" s="65"/>
      <c r="D49" s="65"/>
      <c r="E49" s="65"/>
    </row>
    <row r="50" spans="3:5" ht="18.75" hidden="1" x14ac:dyDescent="0.3">
      <c r="C50" s="65"/>
      <c r="D50" s="65"/>
      <c r="E50" s="65"/>
    </row>
    <row r="51" spans="3:5" ht="18.75" hidden="1" x14ac:dyDescent="0.3">
      <c r="C51" s="65"/>
      <c r="D51" s="65"/>
      <c r="E51" s="65"/>
    </row>
    <row r="52" spans="3:5" ht="18.75" hidden="1" x14ac:dyDescent="0.3">
      <c r="C52" s="65"/>
      <c r="D52" s="65"/>
      <c r="E52" s="65"/>
    </row>
    <row r="53" spans="3:5" ht="18.75" hidden="1" x14ac:dyDescent="0.3">
      <c r="C53" s="65"/>
      <c r="D53" s="65"/>
      <c r="E53" s="65"/>
    </row>
    <row r="54" spans="3:5" ht="18.75" hidden="1" x14ac:dyDescent="0.3">
      <c r="C54" s="65"/>
      <c r="D54" s="65"/>
      <c r="E54" s="65"/>
    </row>
    <row r="55" spans="3:5" ht="18.75" hidden="1" x14ac:dyDescent="0.3">
      <c r="C55" s="65"/>
      <c r="D55" s="65"/>
      <c r="E55" s="65"/>
    </row>
    <row r="56" spans="3:5" ht="18.75" hidden="1" x14ac:dyDescent="0.3">
      <c r="C56" s="65"/>
      <c r="D56" s="65"/>
      <c r="E56" s="65"/>
    </row>
    <row r="57" spans="3:5" ht="18.75" hidden="1" x14ac:dyDescent="0.3">
      <c r="C57" s="65"/>
      <c r="D57" s="65"/>
      <c r="E57" s="65"/>
    </row>
    <row r="58" spans="3:5" ht="18.75" hidden="1" x14ac:dyDescent="0.3">
      <c r="C58" s="65"/>
      <c r="D58" s="65"/>
      <c r="E58" s="65"/>
    </row>
    <row r="59" spans="3:5" ht="18.75" hidden="1" x14ac:dyDescent="0.3">
      <c r="C59" s="66"/>
      <c r="D59" s="66"/>
      <c r="E59" s="66"/>
    </row>
  </sheetData>
  <sheetProtection password="CC3D" sheet="1" objects="1" scenarios="1"/>
  <mergeCells count="18">
    <mergeCell ref="C4:F4"/>
    <mergeCell ref="B8:B15"/>
    <mergeCell ref="C3:F3"/>
    <mergeCell ref="C5:F5"/>
    <mergeCell ref="C7:F7"/>
    <mergeCell ref="C17:F17"/>
    <mergeCell ref="C18:F18"/>
    <mergeCell ref="C19:F19"/>
    <mergeCell ref="C21:F21"/>
    <mergeCell ref="C8:F8"/>
    <mergeCell ref="C9:F9"/>
    <mergeCell ref="C10:F10"/>
    <mergeCell ref="C11:F11"/>
    <mergeCell ref="C12:F12"/>
    <mergeCell ref="C13:F13"/>
    <mergeCell ref="C14:F14"/>
    <mergeCell ref="C15:F15"/>
    <mergeCell ref="C16:F16"/>
  </mergeCells>
  <printOptions horizontalCentered="1"/>
  <pageMargins left="0.70866141732283472" right="0.70866141732283472" top="0.51181102362204722" bottom="0.31496062992125984" header="0.31496062992125984" footer="0.31496062992125984"/>
  <pageSetup paperSize="9" orientation="portrait" blackAndWhite="1" horizontalDpi="200" verticalDpi="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59"/>
  <sheetViews>
    <sheetView zoomScale="120" zoomScaleNormal="120" workbookViewId="0">
      <selection activeCell="C5" sqref="C5:F5"/>
    </sheetView>
  </sheetViews>
  <sheetFormatPr defaultColWidth="0" defaultRowHeight="15" customHeight="1" zeroHeight="1" x14ac:dyDescent="0.25"/>
  <cols>
    <col min="1" max="1" width="3.875" style="22" customWidth="1"/>
    <col min="2" max="2" width="11.5" style="25" hidden="1" customWidth="1"/>
    <col min="3" max="3" width="8" style="25" customWidth="1"/>
    <col min="4" max="4" width="46.25" style="25" customWidth="1"/>
    <col min="5" max="5" width="14.625" style="25" customWidth="1"/>
    <col min="6" max="6" width="9.875" style="25" customWidth="1"/>
    <col min="7" max="7" width="4.875" style="25" customWidth="1"/>
    <col min="8" max="11" width="0" style="3" hidden="1" customWidth="1"/>
    <col min="12" max="16384" width="9" style="3" hidden="1"/>
  </cols>
  <sheetData>
    <row r="1" spans="1:11" ht="18" customHeight="1" x14ac:dyDescent="0.35">
      <c r="A1" s="1"/>
      <c r="B1" s="1"/>
      <c r="C1" s="2"/>
      <c r="D1" s="2"/>
      <c r="E1" s="2"/>
      <c r="F1" s="1"/>
      <c r="G1" s="1"/>
    </row>
    <row r="2" spans="1:11" ht="33" customHeight="1" x14ac:dyDescent="0.35">
      <c r="A2" s="1"/>
      <c r="B2" s="1"/>
      <c r="C2" s="2"/>
      <c r="D2" s="2"/>
      <c r="E2" s="2"/>
      <c r="F2" s="1"/>
      <c r="G2" s="1"/>
    </row>
    <row r="3" spans="1:11" ht="23.25" x14ac:dyDescent="0.35">
      <c r="A3" s="1"/>
      <c r="B3" s="26"/>
      <c r="C3" s="799" t="s">
        <v>244</v>
      </c>
      <c r="D3" s="800"/>
      <c r="E3" s="800"/>
      <c r="F3" s="801"/>
      <c r="G3" s="1"/>
    </row>
    <row r="4" spans="1:11" ht="23.25" x14ac:dyDescent="0.35">
      <c r="A4" s="1"/>
      <c r="B4" s="26"/>
      <c r="C4" s="795" t="str">
        <f ca="1" xml:space="preserve"> "รายวิชา " &amp;INDIRECT("หน้าหลัก!I12")&amp; " รหัสวิชา " &amp; INDIRECT("หน้าหลัก!E12")</f>
        <v>รายวิชา 1 รหัสวิชา ประถมศึกษาปีที่ 5</v>
      </c>
      <c r="D4" s="796"/>
      <c r="E4" s="796"/>
      <c r="F4" s="797"/>
      <c r="G4" s="1"/>
      <c r="H4" s="5"/>
      <c r="I4" s="5"/>
      <c r="J4" s="5"/>
      <c r="K4" s="5"/>
    </row>
    <row r="5" spans="1:11" ht="23.25" x14ac:dyDescent="0.35">
      <c r="A5" s="1"/>
      <c r="B5" s="26"/>
      <c r="C5" s="802" t="str">
        <f ca="1" xml:space="preserve"> " ปีการศึกษา " &amp; INDIRECT("หน้าหลัก!I13")</f>
        <v xml:space="preserve"> ปีการศึกษา </v>
      </c>
      <c r="D5" s="803"/>
      <c r="E5" s="803"/>
      <c r="F5" s="804"/>
      <c r="G5" s="1"/>
      <c r="H5" s="5"/>
      <c r="I5" s="5"/>
      <c r="J5" s="5"/>
      <c r="K5" s="5"/>
    </row>
    <row r="6" spans="1:11" ht="9.75" customHeight="1" x14ac:dyDescent="0.35">
      <c r="A6" s="1"/>
      <c r="B6" s="26"/>
      <c r="C6" s="67"/>
      <c r="D6" s="67"/>
      <c r="E6" s="67"/>
      <c r="F6" s="67"/>
      <c r="G6" s="1"/>
      <c r="H6" s="5"/>
      <c r="I6" s="5"/>
      <c r="J6" s="5"/>
      <c r="K6" s="5"/>
    </row>
    <row r="7" spans="1:11" ht="21" x14ac:dyDescent="0.35">
      <c r="A7" s="1"/>
      <c r="B7" s="26"/>
      <c r="C7" s="789" t="s">
        <v>135</v>
      </c>
      <c r="D7" s="790"/>
      <c r="E7" s="790"/>
      <c r="F7" s="791"/>
      <c r="G7" s="1"/>
    </row>
    <row r="8" spans="1:11" ht="17.25" customHeight="1" x14ac:dyDescent="0.35">
      <c r="A8" s="1"/>
      <c r="B8" s="798"/>
      <c r="C8" s="71" t="s">
        <v>131</v>
      </c>
      <c r="D8" s="71" t="s">
        <v>135</v>
      </c>
      <c r="E8" s="71" t="s">
        <v>246</v>
      </c>
      <c r="F8" s="72" t="s">
        <v>247</v>
      </c>
      <c r="G8" s="1"/>
    </row>
    <row r="9" spans="1:11" ht="17.25" customHeight="1" x14ac:dyDescent="0.3">
      <c r="A9" s="1"/>
      <c r="B9" s="798"/>
      <c r="C9" s="73"/>
      <c r="D9" s="74"/>
      <c r="E9" s="74"/>
      <c r="F9" s="75"/>
      <c r="G9" s="1"/>
    </row>
    <row r="10" spans="1:11" ht="17.25" customHeight="1" x14ac:dyDescent="0.3">
      <c r="A10" s="1"/>
      <c r="B10" s="798"/>
      <c r="C10" s="76"/>
      <c r="D10" s="77"/>
      <c r="E10" s="77"/>
      <c r="F10" s="78"/>
      <c r="G10" s="1"/>
    </row>
    <row r="11" spans="1:11" ht="17.25" customHeight="1" x14ac:dyDescent="0.3">
      <c r="A11" s="1"/>
      <c r="B11" s="798"/>
      <c r="C11" s="76"/>
      <c r="D11" s="77"/>
      <c r="E11" s="77"/>
      <c r="F11" s="78"/>
      <c r="G11" s="1"/>
    </row>
    <row r="12" spans="1:11" ht="17.25" customHeight="1" x14ac:dyDescent="0.3">
      <c r="A12" s="1"/>
      <c r="B12" s="798"/>
      <c r="C12" s="76"/>
      <c r="D12" s="77"/>
      <c r="E12" s="77"/>
      <c r="F12" s="78"/>
      <c r="G12" s="1"/>
    </row>
    <row r="13" spans="1:11" ht="17.25" customHeight="1" x14ac:dyDescent="0.3">
      <c r="A13" s="1"/>
      <c r="B13" s="798"/>
      <c r="C13" s="76"/>
      <c r="D13" s="77"/>
      <c r="E13" s="77"/>
      <c r="F13" s="78"/>
      <c r="G13" s="1"/>
    </row>
    <row r="14" spans="1:11" ht="17.25" customHeight="1" x14ac:dyDescent="0.3">
      <c r="A14" s="1"/>
      <c r="B14" s="798"/>
      <c r="C14" s="76"/>
      <c r="D14" s="77"/>
      <c r="E14" s="77"/>
      <c r="F14" s="78"/>
      <c r="G14" s="1"/>
    </row>
    <row r="15" spans="1:11" ht="17.25" customHeight="1" x14ac:dyDescent="0.3">
      <c r="A15" s="1"/>
      <c r="B15" s="798"/>
      <c r="C15" s="76"/>
      <c r="D15" s="77"/>
      <c r="E15" s="77"/>
      <c r="F15" s="78"/>
      <c r="G15" s="1"/>
    </row>
    <row r="16" spans="1:11" ht="17.25" customHeight="1" x14ac:dyDescent="0.3">
      <c r="A16" s="1"/>
      <c r="B16" s="350"/>
      <c r="C16" s="76"/>
      <c r="D16" s="77"/>
      <c r="E16" s="77"/>
      <c r="F16" s="78"/>
      <c r="G16" s="1"/>
    </row>
    <row r="17" spans="1:7" ht="17.25" customHeight="1" x14ac:dyDescent="0.3">
      <c r="A17" s="1"/>
      <c r="B17" s="47"/>
      <c r="C17" s="76"/>
      <c r="D17" s="77"/>
      <c r="E17" s="77"/>
      <c r="F17" s="78"/>
      <c r="G17" s="1"/>
    </row>
    <row r="18" spans="1:7" ht="17.25" customHeight="1" x14ac:dyDescent="0.3">
      <c r="A18" s="1"/>
      <c r="B18" s="47"/>
      <c r="C18" s="76"/>
      <c r="D18" s="77"/>
      <c r="E18" s="77"/>
      <c r="F18" s="78"/>
      <c r="G18" s="1"/>
    </row>
    <row r="19" spans="1:7" ht="17.25" customHeight="1" x14ac:dyDescent="0.3">
      <c r="A19" s="1"/>
      <c r="B19" s="47"/>
      <c r="C19" s="76"/>
      <c r="D19" s="77"/>
      <c r="E19" s="77"/>
      <c r="F19" s="78"/>
      <c r="G19" s="1"/>
    </row>
    <row r="20" spans="1:7" ht="17.25" customHeight="1" x14ac:dyDescent="0.3">
      <c r="A20" s="1"/>
      <c r="B20" s="47"/>
      <c r="C20" s="76"/>
      <c r="D20" s="77"/>
      <c r="E20" s="77"/>
      <c r="F20" s="78"/>
      <c r="G20" s="1"/>
    </row>
    <row r="21" spans="1:7" ht="17.25" x14ac:dyDescent="0.3">
      <c r="A21" s="1"/>
      <c r="B21" s="47"/>
      <c r="C21" s="76"/>
      <c r="D21" s="77"/>
      <c r="E21" s="77"/>
      <c r="F21" s="78"/>
      <c r="G21" s="1"/>
    </row>
    <row r="22" spans="1:7" ht="17.25" x14ac:dyDescent="0.3">
      <c r="A22" s="1"/>
      <c r="B22" s="47"/>
      <c r="C22" s="76"/>
      <c r="D22" s="77"/>
      <c r="E22" s="77"/>
      <c r="F22" s="78"/>
      <c r="G22" s="1"/>
    </row>
    <row r="23" spans="1:7" ht="17.25" customHeight="1" x14ac:dyDescent="0.3">
      <c r="A23" s="1"/>
      <c r="B23" s="47"/>
      <c r="C23" s="76"/>
      <c r="D23" s="77"/>
      <c r="E23" s="77"/>
      <c r="F23" s="78"/>
      <c r="G23" s="1"/>
    </row>
    <row r="24" spans="1:7" ht="17.25" customHeight="1" x14ac:dyDescent="0.3">
      <c r="A24" s="1"/>
      <c r="B24" s="47"/>
      <c r="C24" s="76"/>
      <c r="D24" s="77"/>
      <c r="E24" s="77"/>
      <c r="F24" s="78"/>
      <c r="G24" s="1"/>
    </row>
    <row r="25" spans="1:7" ht="17.25" customHeight="1" x14ac:dyDescent="0.3">
      <c r="A25" s="1"/>
      <c r="B25" s="47"/>
      <c r="C25" s="76"/>
      <c r="D25" s="77"/>
      <c r="E25" s="77"/>
      <c r="F25" s="78"/>
      <c r="G25" s="1"/>
    </row>
    <row r="26" spans="1:7" ht="17.25" customHeight="1" x14ac:dyDescent="0.3">
      <c r="A26" s="1"/>
      <c r="B26" s="47"/>
      <c r="C26" s="79"/>
      <c r="D26" s="80"/>
      <c r="E26" s="81"/>
      <c r="F26" s="82"/>
      <c r="G26" s="1"/>
    </row>
    <row r="27" spans="1:7" ht="17.25" customHeight="1" x14ac:dyDescent="0.3">
      <c r="A27" s="1"/>
      <c r="B27" s="47"/>
      <c r="C27" s="83"/>
      <c r="D27" s="81"/>
      <c r="E27" s="81"/>
      <c r="F27" s="82"/>
      <c r="G27" s="1"/>
    </row>
    <row r="28" spans="1:7" ht="17.25" customHeight="1" x14ac:dyDescent="0.3">
      <c r="A28" s="1"/>
      <c r="B28" s="47"/>
      <c r="C28" s="79"/>
      <c r="D28" s="81"/>
      <c r="E28" s="80"/>
      <c r="F28" s="82"/>
      <c r="G28" s="1"/>
    </row>
    <row r="29" spans="1:7" ht="17.25" customHeight="1" x14ac:dyDescent="0.3">
      <c r="A29" s="1"/>
      <c r="B29" s="47"/>
      <c r="C29" s="83"/>
      <c r="D29" s="81"/>
      <c r="E29" s="80"/>
      <c r="F29" s="82"/>
      <c r="G29" s="1"/>
    </row>
    <row r="30" spans="1:7" ht="17.25" customHeight="1" x14ac:dyDescent="0.3">
      <c r="A30" s="1"/>
      <c r="B30" s="47"/>
      <c r="C30" s="79"/>
      <c r="D30" s="81"/>
      <c r="E30" s="80"/>
      <c r="F30" s="82"/>
      <c r="G30" s="1"/>
    </row>
    <row r="31" spans="1:7" ht="17.25" customHeight="1" x14ac:dyDescent="0.3">
      <c r="A31" s="1"/>
      <c r="B31" s="47"/>
      <c r="C31" s="79"/>
      <c r="D31" s="81"/>
      <c r="E31" s="80"/>
      <c r="F31" s="82"/>
      <c r="G31" s="1"/>
    </row>
    <row r="32" spans="1:7" ht="17.25" customHeight="1" x14ac:dyDescent="0.3">
      <c r="A32" s="1"/>
      <c r="B32" s="47"/>
      <c r="C32" s="79"/>
      <c r="D32" s="81"/>
      <c r="E32" s="80"/>
      <c r="F32" s="82"/>
      <c r="G32" s="1"/>
    </row>
    <row r="33" spans="1:7" ht="17.25" customHeight="1" x14ac:dyDescent="0.3">
      <c r="A33" s="1"/>
      <c r="B33" s="47"/>
      <c r="C33" s="79"/>
      <c r="D33" s="81"/>
      <c r="E33" s="80"/>
      <c r="F33" s="82"/>
      <c r="G33" s="1"/>
    </row>
    <row r="34" spans="1:7" ht="17.25" customHeight="1" x14ac:dyDescent="0.3">
      <c r="A34" s="1"/>
      <c r="B34" s="47"/>
      <c r="C34" s="79"/>
      <c r="D34" s="81"/>
      <c r="E34" s="80"/>
      <c r="F34" s="82"/>
      <c r="G34" s="1"/>
    </row>
    <row r="35" spans="1:7" ht="17.25" customHeight="1" x14ac:dyDescent="0.3">
      <c r="A35" s="1"/>
      <c r="B35" s="47"/>
      <c r="C35" s="83"/>
      <c r="D35" s="81"/>
      <c r="E35" s="80"/>
      <c r="F35" s="82"/>
      <c r="G35" s="1"/>
    </row>
    <row r="36" spans="1:7" ht="17.25" customHeight="1" x14ac:dyDescent="0.3">
      <c r="A36" s="1"/>
      <c r="B36" s="47"/>
      <c r="C36" s="79"/>
      <c r="D36" s="81"/>
      <c r="E36" s="80"/>
      <c r="F36" s="82"/>
      <c r="G36" s="1"/>
    </row>
    <row r="37" spans="1:7" ht="17.25" customHeight="1" x14ac:dyDescent="0.3">
      <c r="A37" s="1"/>
      <c r="B37" s="47"/>
      <c r="C37" s="83"/>
      <c r="D37" s="81"/>
      <c r="E37" s="80"/>
      <c r="F37" s="82"/>
      <c r="G37" s="1"/>
    </row>
    <row r="38" spans="1:7" ht="17.25" customHeight="1" x14ac:dyDescent="0.3">
      <c r="A38" s="1"/>
      <c r="B38" s="47"/>
      <c r="C38" s="79"/>
      <c r="D38" s="80"/>
      <c r="E38" s="81"/>
      <c r="F38" s="82"/>
      <c r="G38" s="1"/>
    </row>
    <row r="39" spans="1:7" ht="17.25" customHeight="1" x14ac:dyDescent="0.3">
      <c r="A39" s="1"/>
      <c r="B39" s="47"/>
      <c r="C39" s="83"/>
      <c r="D39" s="81"/>
      <c r="E39" s="81"/>
      <c r="F39" s="82"/>
      <c r="G39" s="1"/>
    </row>
    <row r="40" spans="1:7" ht="17.25" customHeight="1" x14ac:dyDescent="0.3">
      <c r="A40" s="1"/>
      <c r="B40" s="47"/>
      <c r="C40" s="79"/>
      <c r="D40" s="81"/>
      <c r="E40" s="80"/>
      <c r="F40" s="82"/>
      <c r="G40" s="1"/>
    </row>
    <row r="41" spans="1:7" ht="17.25" customHeight="1" x14ac:dyDescent="0.3">
      <c r="A41" s="1"/>
      <c r="B41" s="47"/>
      <c r="C41" s="83"/>
      <c r="D41" s="81"/>
      <c r="E41" s="81"/>
      <c r="F41" s="84"/>
      <c r="G41" s="1"/>
    </row>
    <row r="42" spans="1:7" ht="17.25" customHeight="1" x14ac:dyDescent="0.3">
      <c r="A42" s="1"/>
      <c r="B42" s="47"/>
      <c r="C42" s="83"/>
      <c r="D42" s="85"/>
      <c r="E42" s="86"/>
      <c r="F42" s="87"/>
      <c r="G42" s="1"/>
    </row>
    <row r="43" spans="1:7" ht="17.25" customHeight="1" x14ac:dyDescent="0.3">
      <c r="A43" s="1"/>
      <c r="B43" s="47"/>
      <c r="C43" s="79"/>
      <c r="D43" s="88"/>
      <c r="E43" s="86"/>
      <c r="F43" s="89"/>
      <c r="G43" s="1"/>
    </row>
    <row r="44" spans="1:7" ht="17.25" customHeight="1" x14ac:dyDescent="0.3">
      <c r="A44" s="1"/>
      <c r="B44" s="47"/>
      <c r="C44" s="83"/>
      <c r="D44" s="85"/>
      <c r="E44" s="86"/>
      <c r="F44" s="89"/>
      <c r="G44" s="1"/>
    </row>
    <row r="45" spans="1:7" ht="17.25" customHeight="1" x14ac:dyDescent="0.3">
      <c r="A45" s="1"/>
      <c r="B45" s="47"/>
      <c r="C45" s="90"/>
      <c r="D45" s="91"/>
      <c r="E45" s="92"/>
      <c r="F45" s="93"/>
      <c r="G45" s="1"/>
    </row>
    <row r="46" spans="1:7" ht="18.75" x14ac:dyDescent="0.3">
      <c r="A46" s="1"/>
      <c r="B46" s="1"/>
      <c r="C46" s="64"/>
      <c r="D46" s="64"/>
      <c r="E46" s="64"/>
      <c r="F46" s="1"/>
      <c r="G46" s="1"/>
    </row>
    <row r="47" spans="1:7" ht="18.75" hidden="1" x14ac:dyDescent="0.3">
      <c r="C47" s="65"/>
      <c r="D47" s="65"/>
      <c r="E47" s="65"/>
    </row>
    <row r="48" spans="1:7" ht="18.75" hidden="1" x14ac:dyDescent="0.3">
      <c r="C48" s="65"/>
      <c r="D48" s="65"/>
      <c r="E48" s="65"/>
    </row>
    <row r="49" spans="3:5" ht="18.75" hidden="1" x14ac:dyDescent="0.3">
      <c r="C49" s="65"/>
      <c r="D49" s="65"/>
      <c r="E49" s="65"/>
    </row>
    <row r="50" spans="3:5" ht="18.75" hidden="1" x14ac:dyDescent="0.3">
      <c r="C50" s="65"/>
      <c r="D50" s="65"/>
      <c r="E50" s="65"/>
    </row>
    <row r="51" spans="3:5" ht="18.75" hidden="1" x14ac:dyDescent="0.3">
      <c r="C51" s="65"/>
      <c r="D51" s="65"/>
      <c r="E51" s="65"/>
    </row>
    <row r="52" spans="3:5" ht="18.75" hidden="1" x14ac:dyDescent="0.3">
      <c r="C52" s="65"/>
      <c r="D52" s="65"/>
      <c r="E52" s="65"/>
    </row>
    <row r="53" spans="3:5" ht="18.75" hidden="1" x14ac:dyDescent="0.3">
      <c r="C53" s="65"/>
      <c r="D53" s="65"/>
      <c r="E53" s="65"/>
    </row>
    <row r="54" spans="3:5" ht="18.75" hidden="1" x14ac:dyDescent="0.3">
      <c r="C54" s="65"/>
      <c r="D54" s="65"/>
      <c r="E54" s="65"/>
    </row>
    <row r="55" spans="3:5" ht="18.75" hidden="1" x14ac:dyDescent="0.3">
      <c r="C55" s="65"/>
      <c r="D55" s="65"/>
      <c r="E55" s="65"/>
    </row>
    <row r="56" spans="3:5" ht="18.75" hidden="1" x14ac:dyDescent="0.3">
      <c r="C56" s="65"/>
      <c r="D56" s="65"/>
      <c r="E56" s="65"/>
    </row>
    <row r="57" spans="3:5" ht="18.75" hidden="1" x14ac:dyDescent="0.3">
      <c r="C57" s="65"/>
      <c r="D57" s="65"/>
      <c r="E57" s="65"/>
    </row>
    <row r="58" spans="3:5" ht="18.75" hidden="1" x14ac:dyDescent="0.3">
      <c r="C58" s="65"/>
      <c r="D58" s="65"/>
      <c r="E58" s="65"/>
    </row>
    <row r="59" spans="3:5" ht="18.75" hidden="1" x14ac:dyDescent="0.3">
      <c r="C59" s="66"/>
      <c r="D59" s="66"/>
      <c r="E59" s="66"/>
    </row>
  </sheetData>
  <sheetProtection password="CC3D" sheet="1" objects="1" scenarios="1"/>
  <mergeCells count="5">
    <mergeCell ref="C3:F3"/>
    <mergeCell ref="C4:F4"/>
    <mergeCell ref="C5:F5"/>
    <mergeCell ref="C7:F7"/>
    <mergeCell ref="B8:B15"/>
  </mergeCells>
  <printOptions horizontalCentered="1"/>
  <pageMargins left="0.70866141732283472" right="0.70866141732283472" top="0.51181102362204722" bottom="0.31496062992125984" header="0.31496062992125984" footer="0.31496062992125984"/>
  <pageSetup paperSize="9" orientation="portrait" blackAndWhite="1" horizontalDpi="200" verticalDpi="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57"/>
  <sheetViews>
    <sheetView zoomScale="120" zoomScaleNormal="120" workbookViewId="0"/>
  </sheetViews>
  <sheetFormatPr defaultColWidth="0" defaultRowHeight="15" zeroHeight="1" x14ac:dyDescent="0.25"/>
  <cols>
    <col min="1" max="1" width="3.875" style="22" customWidth="1"/>
    <col min="2" max="2" width="11.5" style="25" hidden="1" customWidth="1"/>
    <col min="3" max="3" width="43.125" style="25" customWidth="1"/>
    <col min="4" max="4" width="3" style="25" hidden="1" customWidth="1"/>
    <col min="5" max="5" width="40.125" style="25" customWidth="1"/>
    <col min="6" max="6" width="4.875" style="25" customWidth="1"/>
    <col min="7" max="7" width="0" style="25" hidden="1" customWidth="1"/>
    <col min="8" max="16384" width="9" style="25" hidden="1"/>
  </cols>
  <sheetData>
    <row r="1" spans="1:7" ht="18" customHeight="1" x14ac:dyDescent="0.35">
      <c r="A1" s="1"/>
      <c r="B1" s="1"/>
      <c r="C1" s="2"/>
      <c r="D1" s="2"/>
      <c r="E1" s="1"/>
      <c r="F1" s="1"/>
    </row>
    <row r="2" spans="1:7" ht="31.5" customHeight="1" thickBot="1" x14ac:dyDescent="0.4">
      <c r="A2" s="1"/>
      <c r="B2" s="1"/>
      <c r="C2" s="2"/>
      <c r="D2" s="2"/>
      <c r="E2" s="1"/>
      <c r="F2" s="1"/>
    </row>
    <row r="3" spans="1:7" ht="21" x14ac:dyDescent="0.35">
      <c r="A3" s="1"/>
      <c r="B3" s="26"/>
      <c r="C3" s="805" t="s">
        <v>165</v>
      </c>
      <c r="D3" s="27"/>
      <c r="E3" s="807" t="s">
        <v>192</v>
      </c>
      <c r="F3" s="1"/>
    </row>
    <row r="4" spans="1:7" ht="21.75" thickBot="1" x14ac:dyDescent="0.4">
      <c r="A4" s="1"/>
      <c r="B4" s="26"/>
      <c r="C4" s="806"/>
      <c r="D4" s="28"/>
      <c r="E4" s="808"/>
      <c r="F4" s="1"/>
    </row>
    <row r="5" spans="1:7" ht="21" x14ac:dyDescent="0.35">
      <c r="A5" s="1"/>
      <c r="B5" s="26"/>
      <c r="C5" s="29" t="s">
        <v>191</v>
      </c>
      <c r="D5" s="30"/>
      <c r="E5" s="31" t="s">
        <v>184</v>
      </c>
      <c r="F5" s="1"/>
    </row>
    <row r="6" spans="1:7" ht="18.75" x14ac:dyDescent="0.3">
      <c r="A6" s="1"/>
      <c r="B6" s="798"/>
      <c r="C6" s="32" t="s">
        <v>166</v>
      </c>
      <c r="D6" s="33"/>
      <c r="E6" s="34" t="s">
        <v>185</v>
      </c>
      <c r="F6" s="1"/>
      <c r="G6" s="35"/>
    </row>
    <row r="7" spans="1:7" ht="17.25" customHeight="1" x14ac:dyDescent="0.25">
      <c r="A7" s="1"/>
      <c r="B7" s="798"/>
      <c r="C7" s="36" t="s">
        <v>167</v>
      </c>
      <c r="D7" s="37"/>
      <c r="E7" s="38" t="s">
        <v>186</v>
      </c>
      <c r="F7" s="1"/>
      <c r="G7" s="35"/>
    </row>
    <row r="8" spans="1:7" ht="17.25" customHeight="1" x14ac:dyDescent="0.3">
      <c r="A8" s="1"/>
      <c r="B8" s="798"/>
      <c r="C8" s="39" t="s">
        <v>168</v>
      </c>
      <c r="D8" s="40"/>
      <c r="E8" s="38" t="s">
        <v>209</v>
      </c>
      <c r="F8" s="1"/>
      <c r="G8" s="35"/>
    </row>
    <row r="9" spans="1:7" ht="17.25" customHeight="1" x14ac:dyDescent="0.3">
      <c r="A9" s="1"/>
      <c r="B9" s="798"/>
      <c r="C9" s="39" t="s">
        <v>169</v>
      </c>
      <c r="D9" s="40"/>
      <c r="E9" s="38" t="s">
        <v>210</v>
      </c>
      <c r="F9" s="1"/>
      <c r="G9" s="41"/>
    </row>
    <row r="10" spans="1:7" ht="17.25" customHeight="1" x14ac:dyDescent="0.25">
      <c r="A10" s="1"/>
      <c r="B10" s="798"/>
      <c r="C10" s="36" t="s">
        <v>170</v>
      </c>
      <c r="D10" s="37"/>
      <c r="E10" s="38" t="s">
        <v>202</v>
      </c>
      <c r="F10" s="1"/>
      <c r="G10" s="35"/>
    </row>
    <row r="11" spans="1:7" ht="17.25" customHeight="1" x14ac:dyDescent="0.25">
      <c r="A11" s="1"/>
      <c r="B11" s="798"/>
      <c r="C11" s="42" t="s">
        <v>171</v>
      </c>
      <c r="D11" s="43"/>
      <c r="E11" s="38" t="s">
        <v>203</v>
      </c>
      <c r="F11" s="1"/>
      <c r="G11" s="35"/>
    </row>
    <row r="12" spans="1:7" ht="17.25" customHeight="1" x14ac:dyDescent="0.3">
      <c r="A12" s="1"/>
      <c r="B12" s="798"/>
      <c r="C12" s="39" t="s">
        <v>193</v>
      </c>
      <c r="D12" s="40"/>
      <c r="E12" s="38" t="s">
        <v>211</v>
      </c>
      <c r="F12" s="1"/>
      <c r="G12" s="44"/>
    </row>
    <row r="13" spans="1:7" ht="17.25" customHeight="1" x14ac:dyDescent="0.3">
      <c r="A13" s="1"/>
      <c r="B13" s="798"/>
      <c r="C13" s="39" t="s">
        <v>194</v>
      </c>
      <c r="D13" s="40"/>
      <c r="E13" s="38" t="s">
        <v>212</v>
      </c>
      <c r="F13" s="1"/>
      <c r="G13" s="35"/>
    </row>
    <row r="14" spans="1:7" ht="17.25" customHeight="1" x14ac:dyDescent="0.3">
      <c r="A14" s="1"/>
      <c r="B14" s="45"/>
      <c r="C14" s="46" t="s">
        <v>172</v>
      </c>
      <c r="D14" s="40"/>
      <c r="E14" s="38" t="s">
        <v>204</v>
      </c>
      <c r="F14" s="1"/>
      <c r="G14" s="35"/>
    </row>
    <row r="15" spans="1:7" ht="17.25" customHeight="1" x14ac:dyDescent="0.3">
      <c r="A15" s="1"/>
      <c r="B15" s="47"/>
      <c r="C15" s="39" t="s">
        <v>173</v>
      </c>
      <c r="D15" s="40"/>
      <c r="E15" s="38" t="s">
        <v>213</v>
      </c>
      <c r="F15" s="1"/>
      <c r="G15" s="35"/>
    </row>
    <row r="16" spans="1:7" ht="17.25" customHeight="1" x14ac:dyDescent="0.3">
      <c r="A16" s="1"/>
      <c r="B16" s="47"/>
      <c r="C16" s="48" t="s">
        <v>174</v>
      </c>
      <c r="D16" s="49"/>
      <c r="E16" s="50" t="s">
        <v>187</v>
      </c>
      <c r="F16" s="1"/>
      <c r="G16" s="35"/>
    </row>
    <row r="17" spans="1:7" ht="17.25" customHeight="1" x14ac:dyDescent="0.3">
      <c r="A17" s="1"/>
      <c r="B17" s="47"/>
      <c r="C17" s="51" t="s">
        <v>175</v>
      </c>
      <c r="D17" s="40"/>
      <c r="E17" s="52" t="s">
        <v>185</v>
      </c>
      <c r="F17" s="1"/>
      <c r="G17" s="35"/>
    </row>
    <row r="18" spans="1:7" ht="17.25" customHeight="1" x14ac:dyDescent="0.3">
      <c r="A18" s="1"/>
      <c r="B18" s="47"/>
      <c r="C18" s="39" t="s">
        <v>195</v>
      </c>
      <c r="D18" s="53"/>
      <c r="E18" s="54" t="s">
        <v>214</v>
      </c>
      <c r="F18" s="1"/>
    </row>
    <row r="19" spans="1:7" ht="17.25" customHeight="1" x14ac:dyDescent="0.3">
      <c r="A19" s="1"/>
      <c r="B19" s="47"/>
      <c r="C19" s="39" t="s">
        <v>197</v>
      </c>
      <c r="D19" s="55"/>
      <c r="E19" s="54" t="s">
        <v>215</v>
      </c>
      <c r="F19" s="1"/>
    </row>
    <row r="20" spans="1:7" ht="17.25" customHeight="1" x14ac:dyDescent="0.3">
      <c r="A20" s="1"/>
      <c r="B20" s="47"/>
      <c r="C20" s="39" t="s">
        <v>199</v>
      </c>
      <c r="D20" s="40"/>
      <c r="E20" s="54" t="s">
        <v>216</v>
      </c>
      <c r="F20" s="1"/>
    </row>
    <row r="21" spans="1:7" ht="17.25" customHeight="1" x14ac:dyDescent="0.3">
      <c r="A21" s="1"/>
      <c r="B21" s="47"/>
      <c r="C21" s="39" t="s">
        <v>198</v>
      </c>
      <c r="D21" s="40"/>
      <c r="E21" s="54" t="s">
        <v>217</v>
      </c>
      <c r="F21" s="1"/>
    </row>
    <row r="22" spans="1:7" ht="17.25" customHeight="1" x14ac:dyDescent="0.3">
      <c r="A22" s="1"/>
      <c r="B22" s="47"/>
      <c r="C22" s="51" t="s">
        <v>176</v>
      </c>
      <c r="D22" s="40"/>
      <c r="E22" s="54" t="s">
        <v>218</v>
      </c>
      <c r="F22" s="1"/>
    </row>
    <row r="23" spans="1:7" ht="17.25" customHeight="1" x14ac:dyDescent="0.3">
      <c r="A23" s="1"/>
      <c r="B23" s="47"/>
      <c r="C23" s="39" t="s">
        <v>196</v>
      </c>
      <c r="D23" s="40"/>
      <c r="E23" s="54" t="s">
        <v>219</v>
      </c>
      <c r="F23" s="1"/>
    </row>
    <row r="24" spans="1:7" ht="17.25" customHeight="1" x14ac:dyDescent="0.3">
      <c r="A24" s="1"/>
      <c r="B24" s="47"/>
      <c r="C24" s="39" t="s">
        <v>233</v>
      </c>
      <c r="D24" s="55"/>
      <c r="E24" s="54" t="s">
        <v>220</v>
      </c>
      <c r="F24" s="1"/>
    </row>
    <row r="25" spans="1:7" ht="17.25" customHeight="1" x14ac:dyDescent="0.3">
      <c r="A25" s="1"/>
      <c r="B25" s="47"/>
      <c r="C25" s="51" t="s">
        <v>177</v>
      </c>
      <c r="D25" s="40"/>
      <c r="E25" s="54" t="s">
        <v>221</v>
      </c>
      <c r="F25" s="1"/>
    </row>
    <row r="26" spans="1:7" ht="17.25" customHeight="1" x14ac:dyDescent="0.3">
      <c r="A26" s="1"/>
      <c r="B26" s="47"/>
      <c r="C26" s="39" t="s">
        <v>178</v>
      </c>
      <c r="D26" s="40"/>
      <c r="E26" s="54" t="s">
        <v>222</v>
      </c>
      <c r="F26" s="1"/>
    </row>
    <row r="27" spans="1:7" ht="17.25" customHeight="1" x14ac:dyDescent="0.3">
      <c r="A27" s="1"/>
      <c r="B27" s="47"/>
      <c r="C27" s="39" t="s">
        <v>205</v>
      </c>
      <c r="D27" s="55"/>
      <c r="E27" s="54" t="s">
        <v>223</v>
      </c>
      <c r="F27" s="1"/>
    </row>
    <row r="28" spans="1:7" ht="17.25" customHeight="1" x14ac:dyDescent="0.3">
      <c r="A28" s="1"/>
      <c r="B28" s="47"/>
      <c r="C28" s="39" t="s">
        <v>206</v>
      </c>
      <c r="D28" s="40"/>
      <c r="E28" s="50" t="s">
        <v>188</v>
      </c>
      <c r="F28" s="1"/>
    </row>
    <row r="29" spans="1:7" ht="17.25" customHeight="1" x14ac:dyDescent="0.3">
      <c r="A29" s="1"/>
      <c r="B29" s="47"/>
      <c r="C29" s="51" t="s">
        <v>179</v>
      </c>
      <c r="D29" s="40"/>
      <c r="E29" s="34" t="s">
        <v>185</v>
      </c>
      <c r="F29" s="1"/>
    </row>
    <row r="30" spans="1:7" ht="17.25" customHeight="1" x14ac:dyDescent="0.3">
      <c r="A30" s="1"/>
      <c r="B30" s="47"/>
      <c r="C30" s="39" t="s">
        <v>180</v>
      </c>
      <c r="D30" s="55"/>
      <c r="E30" s="38" t="s">
        <v>224</v>
      </c>
      <c r="F30" s="1"/>
    </row>
    <row r="31" spans="1:7" ht="17.25" customHeight="1" x14ac:dyDescent="0.3">
      <c r="A31" s="1"/>
      <c r="B31" s="47"/>
      <c r="C31" s="39" t="s">
        <v>181</v>
      </c>
      <c r="D31" s="40"/>
      <c r="E31" s="38" t="s">
        <v>225</v>
      </c>
      <c r="F31" s="1"/>
    </row>
    <row r="32" spans="1:7" ht="17.25" customHeight="1" x14ac:dyDescent="0.3">
      <c r="A32" s="1"/>
      <c r="B32" s="47"/>
      <c r="C32" s="39" t="s">
        <v>207</v>
      </c>
      <c r="D32" s="40"/>
      <c r="E32" s="38" t="s">
        <v>226</v>
      </c>
      <c r="F32" s="1"/>
    </row>
    <row r="33" spans="1:6" ht="17.25" customHeight="1" x14ac:dyDescent="0.3">
      <c r="A33" s="1"/>
      <c r="B33" s="47"/>
      <c r="C33" s="39" t="s">
        <v>208</v>
      </c>
      <c r="D33" s="56"/>
      <c r="E33" s="38" t="s">
        <v>189</v>
      </c>
      <c r="F33" s="1"/>
    </row>
    <row r="34" spans="1:6" ht="17.25" customHeight="1" x14ac:dyDescent="0.3">
      <c r="A34" s="1"/>
      <c r="B34" s="47"/>
      <c r="C34" s="39" t="s">
        <v>182</v>
      </c>
      <c r="D34" s="56"/>
      <c r="E34" s="38" t="s">
        <v>227</v>
      </c>
      <c r="F34" s="1"/>
    </row>
    <row r="35" spans="1:6" ht="17.25" customHeight="1" x14ac:dyDescent="0.3">
      <c r="A35" s="1"/>
      <c r="B35" s="47"/>
      <c r="C35" s="51" t="s">
        <v>183</v>
      </c>
      <c r="D35" s="55"/>
      <c r="E35" s="38" t="s">
        <v>228</v>
      </c>
      <c r="F35" s="1"/>
    </row>
    <row r="36" spans="1:6" ht="17.25" customHeight="1" x14ac:dyDescent="0.3">
      <c r="A36" s="1"/>
      <c r="B36" s="47"/>
      <c r="C36" s="39" t="s">
        <v>200</v>
      </c>
      <c r="D36" s="40"/>
      <c r="E36" s="38" t="s">
        <v>229</v>
      </c>
      <c r="F36" s="1"/>
    </row>
    <row r="37" spans="1:6" ht="17.25" customHeight="1" x14ac:dyDescent="0.3">
      <c r="A37" s="1"/>
      <c r="B37" s="47"/>
      <c r="C37" s="39" t="s">
        <v>201</v>
      </c>
      <c r="D37" s="40"/>
      <c r="E37" s="38" t="s">
        <v>190</v>
      </c>
      <c r="F37" s="1"/>
    </row>
    <row r="38" spans="1:6" ht="17.25" customHeight="1" x14ac:dyDescent="0.3">
      <c r="A38" s="1"/>
      <c r="B38" s="47"/>
      <c r="C38" s="57" t="s">
        <v>312</v>
      </c>
      <c r="D38" s="58"/>
      <c r="E38" s="38" t="s">
        <v>230</v>
      </c>
      <c r="F38" s="1"/>
    </row>
    <row r="39" spans="1:6" ht="17.25" customHeight="1" x14ac:dyDescent="0.3">
      <c r="A39" s="1"/>
      <c r="B39" s="47"/>
      <c r="C39" s="59" t="s">
        <v>234</v>
      </c>
      <c r="D39" s="58"/>
      <c r="E39" s="38" t="s">
        <v>231</v>
      </c>
      <c r="F39" s="1"/>
    </row>
    <row r="40" spans="1:6" ht="17.25" customHeight="1" x14ac:dyDescent="0.3">
      <c r="A40" s="1"/>
      <c r="B40" s="47"/>
      <c r="C40" s="59" t="s">
        <v>235</v>
      </c>
      <c r="D40" s="58"/>
      <c r="E40" s="38" t="s">
        <v>232</v>
      </c>
      <c r="F40" s="1"/>
    </row>
    <row r="41" spans="1:6" ht="17.25" customHeight="1" x14ac:dyDescent="0.3">
      <c r="A41" s="1"/>
      <c r="B41" s="47"/>
      <c r="C41" s="57" t="s">
        <v>311</v>
      </c>
      <c r="D41" s="58"/>
      <c r="E41" s="60"/>
      <c r="F41" s="1"/>
    </row>
    <row r="42" spans="1:6" ht="17.25" customHeight="1" x14ac:dyDescent="0.3">
      <c r="A42" s="1"/>
      <c r="B42" s="47"/>
      <c r="C42" s="59" t="s">
        <v>236</v>
      </c>
      <c r="D42" s="58"/>
      <c r="E42" s="60"/>
      <c r="F42" s="1"/>
    </row>
    <row r="43" spans="1:6" ht="17.25" customHeight="1" thickBot="1" x14ac:dyDescent="0.35">
      <c r="A43" s="1"/>
      <c r="B43" s="47"/>
      <c r="C43" s="61" t="s">
        <v>237</v>
      </c>
      <c r="D43" s="62"/>
      <c r="E43" s="63"/>
      <c r="F43" s="1"/>
    </row>
    <row r="44" spans="1:6" ht="18.75" x14ac:dyDescent="0.3">
      <c r="A44" s="1"/>
      <c r="B44" s="1"/>
      <c r="C44" s="64"/>
      <c r="D44" s="64"/>
      <c r="E44" s="1"/>
      <c r="F44" s="1"/>
    </row>
    <row r="45" spans="1:6" ht="18.75" hidden="1" x14ac:dyDescent="0.3">
      <c r="C45" s="65"/>
      <c r="D45" s="65"/>
    </row>
    <row r="46" spans="1:6" ht="18.75" hidden="1" x14ac:dyDescent="0.3">
      <c r="C46" s="65"/>
      <c r="D46" s="65"/>
    </row>
    <row r="47" spans="1:6" ht="18.75" hidden="1" x14ac:dyDescent="0.3">
      <c r="C47" s="65"/>
      <c r="D47" s="65"/>
    </row>
    <row r="48" spans="1:6" ht="18.75" hidden="1" x14ac:dyDescent="0.3">
      <c r="C48" s="65"/>
      <c r="D48" s="65"/>
    </row>
    <row r="49" spans="3:4" ht="18.75" hidden="1" x14ac:dyDescent="0.3">
      <c r="C49" s="65"/>
      <c r="D49" s="65"/>
    </row>
    <row r="50" spans="3:4" ht="18.75" hidden="1" x14ac:dyDescent="0.3">
      <c r="C50" s="65"/>
      <c r="D50" s="65"/>
    </row>
    <row r="51" spans="3:4" ht="18.75" hidden="1" x14ac:dyDescent="0.3">
      <c r="C51" s="65"/>
      <c r="D51" s="65"/>
    </row>
    <row r="52" spans="3:4" ht="18.75" hidden="1" x14ac:dyDescent="0.3">
      <c r="C52" s="65"/>
      <c r="D52" s="65"/>
    </row>
    <row r="53" spans="3:4" ht="18.75" hidden="1" x14ac:dyDescent="0.3">
      <c r="C53" s="65"/>
      <c r="D53" s="65"/>
    </row>
    <row r="54" spans="3:4" ht="18.75" hidden="1" x14ac:dyDescent="0.3">
      <c r="C54" s="65"/>
      <c r="D54" s="65"/>
    </row>
    <row r="55" spans="3:4" ht="18.75" hidden="1" x14ac:dyDescent="0.3">
      <c r="C55" s="65"/>
      <c r="D55" s="65"/>
    </row>
    <row r="56" spans="3:4" ht="18.75" hidden="1" x14ac:dyDescent="0.3">
      <c r="C56" s="65"/>
      <c r="D56" s="65"/>
    </row>
    <row r="57" spans="3:4" ht="18.75" hidden="1" x14ac:dyDescent="0.3">
      <c r="C57" s="66"/>
      <c r="D57" s="66"/>
    </row>
  </sheetData>
  <sheetProtection password="CC3D" sheet="1" objects="1" scenarios="1"/>
  <mergeCells count="3">
    <mergeCell ref="B6:B13"/>
    <mergeCell ref="C3:C4"/>
    <mergeCell ref="E3:E4"/>
  </mergeCells>
  <pageMargins left="0.70866141732283472" right="0.27559055118110237" top="0.51181102362204722" bottom="0.23622047244094491" header="0.51181102362204722" footer="0.23622047244094491"/>
  <pageSetup paperSize="9" orientation="portrait" blackAndWhite="1" horizontalDpi="200" verticalDpi="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P69"/>
  <sheetViews>
    <sheetView zoomScale="140" zoomScaleNormal="140" workbookViewId="0">
      <selection activeCell="B7" sqref="B6:J7"/>
    </sheetView>
  </sheetViews>
  <sheetFormatPr defaultColWidth="0" defaultRowHeight="0" customHeight="1" zeroHeight="1" x14ac:dyDescent="0.25"/>
  <cols>
    <col min="1" max="1" width="4.75" style="22" customWidth="1"/>
    <col min="2" max="2" width="9.125" style="25" customWidth="1"/>
    <col min="3" max="3" width="6.625" style="25" customWidth="1"/>
    <col min="4" max="5" width="13.25" style="25" customWidth="1"/>
    <col min="6" max="6" width="6.625" style="25" customWidth="1"/>
    <col min="7" max="8" width="13.25" style="25" customWidth="1"/>
    <col min="9" max="9" width="10.375" style="25" customWidth="1"/>
    <col min="10" max="10" width="4.25" style="25" hidden="1" customWidth="1"/>
    <col min="11" max="11" width="4.875" style="25" customWidth="1"/>
    <col min="12" max="16" width="0" style="3" hidden="1" customWidth="1"/>
    <col min="17" max="16384" width="9" style="3" hidden="1"/>
  </cols>
  <sheetData>
    <row r="1" spans="1:15" ht="18" customHeight="1" x14ac:dyDescent="0.35">
      <c r="A1" s="1"/>
      <c r="B1" s="2"/>
      <c r="C1" s="2"/>
      <c r="D1" s="2"/>
      <c r="E1" s="2"/>
      <c r="F1" s="2"/>
      <c r="G1" s="2"/>
      <c r="H1" s="2"/>
      <c r="I1" s="2"/>
      <c r="J1" s="1"/>
      <c r="K1" s="1"/>
    </row>
    <row r="2" spans="1:15" ht="27" customHeight="1" x14ac:dyDescent="0.35">
      <c r="A2" s="1"/>
      <c r="B2" s="2"/>
      <c r="C2" s="2"/>
      <c r="D2" s="2"/>
      <c r="E2" s="2"/>
      <c r="F2" s="2"/>
      <c r="G2" s="2"/>
      <c r="H2" s="2"/>
      <c r="I2" s="2"/>
      <c r="J2" s="1"/>
      <c r="K2" s="1"/>
    </row>
    <row r="3" spans="1:15" ht="26.25" customHeight="1" x14ac:dyDescent="0.25">
      <c r="A3" s="1"/>
      <c r="B3" s="823" t="s">
        <v>248</v>
      </c>
      <c r="C3" s="823"/>
      <c r="D3" s="823"/>
      <c r="E3" s="823"/>
      <c r="F3" s="823"/>
      <c r="G3" s="823"/>
      <c r="H3" s="823"/>
      <c r="I3" s="823"/>
      <c r="J3" s="4"/>
      <c r="K3" s="1"/>
    </row>
    <row r="4" spans="1:15" ht="21" x14ac:dyDescent="0.35">
      <c r="A4" s="1"/>
      <c r="B4" s="816" t="s">
        <v>256</v>
      </c>
      <c r="C4" s="816"/>
      <c r="D4" s="816"/>
      <c r="E4" s="816"/>
      <c r="F4" s="816"/>
      <c r="G4" s="816"/>
      <c r="H4" s="816"/>
      <c r="I4" s="816"/>
      <c r="J4" s="816"/>
      <c r="K4" s="1"/>
      <c r="L4" s="5"/>
      <c r="M4" s="5"/>
      <c r="N4" s="5"/>
      <c r="O4" s="5"/>
    </row>
    <row r="5" spans="1:15" s="8" customFormat="1" ht="15.75" customHeight="1" x14ac:dyDescent="0.2">
      <c r="A5" s="6"/>
      <c r="B5" s="810" t="s">
        <v>276</v>
      </c>
      <c r="C5" s="810"/>
      <c r="D5" s="810"/>
      <c r="E5" s="810"/>
      <c r="F5" s="810"/>
      <c r="G5" s="810"/>
      <c r="H5" s="810"/>
      <c r="I5" s="810"/>
      <c r="J5" s="810"/>
      <c r="K5" s="6"/>
      <c r="L5" s="7"/>
      <c r="M5" s="7"/>
      <c r="N5" s="7"/>
      <c r="O5" s="7"/>
    </row>
    <row r="6" spans="1:15" s="8" customFormat="1" ht="15.75" customHeight="1" x14ac:dyDescent="0.2">
      <c r="A6" s="6"/>
      <c r="B6" s="810" t="s">
        <v>250</v>
      </c>
      <c r="C6" s="810"/>
      <c r="D6" s="810"/>
      <c r="E6" s="810"/>
      <c r="F6" s="810"/>
      <c r="G6" s="810"/>
      <c r="H6" s="810"/>
      <c r="I6" s="810"/>
      <c r="J6" s="810"/>
      <c r="K6" s="6"/>
    </row>
    <row r="7" spans="1:15" s="8" customFormat="1" ht="15.75" customHeight="1" x14ac:dyDescent="0.2">
      <c r="A7" s="6"/>
      <c r="B7" s="810" t="s">
        <v>251</v>
      </c>
      <c r="C7" s="810"/>
      <c r="D7" s="810"/>
      <c r="E7" s="810"/>
      <c r="F7" s="810"/>
      <c r="G7" s="810"/>
      <c r="H7" s="810"/>
      <c r="I7" s="810"/>
      <c r="J7" s="810"/>
      <c r="K7" s="6"/>
    </row>
    <row r="8" spans="1:15" s="8" customFormat="1" ht="15.75" customHeight="1" x14ac:dyDescent="0.2">
      <c r="A8" s="6"/>
      <c r="B8" s="810" t="s">
        <v>252</v>
      </c>
      <c r="C8" s="810"/>
      <c r="D8" s="810"/>
      <c r="E8" s="810"/>
      <c r="F8" s="810"/>
      <c r="G8" s="810"/>
      <c r="H8" s="810"/>
      <c r="I8" s="810"/>
      <c r="J8" s="810"/>
      <c r="K8" s="6"/>
    </row>
    <row r="9" spans="1:15" s="8" customFormat="1" ht="15.75" customHeight="1" x14ac:dyDescent="0.2">
      <c r="A9" s="6"/>
      <c r="B9" s="810" t="s">
        <v>255</v>
      </c>
      <c r="C9" s="810"/>
      <c r="D9" s="810"/>
      <c r="E9" s="810"/>
      <c r="F9" s="810"/>
      <c r="G9" s="810"/>
      <c r="H9" s="810"/>
      <c r="I9" s="810"/>
      <c r="J9" s="810"/>
      <c r="K9" s="6"/>
    </row>
    <row r="10" spans="1:15" s="8" customFormat="1" ht="15.75" customHeight="1" x14ac:dyDescent="0.2">
      <c r="A10" s="6"/>
      <c r="B10" s="810" t="s">
        <v>254</v>
      </c>
      <c r="C10" s="810"/>
      <c r="D10" s="810"/>
      <c r="E10" s="810"/>
      <c r="F10" s="810"/>
      <c r="G10" s="810"/>
      <c r="H10" s="810"/>
      <c r="I10" s="810"/>
      <c r="J10" s="810"/>
      <c r="K10" s="6"/>
    </row>
    <row r="11" spans="1:15" s="8" customFormat="1" ht="15.75" customHeight="1" x14ac:dyDescent="0.2">
      <c r="A11" s="6"/>
      <c r="B11" s="810" t="s">
        <v>265</v>
      </c>
      <c r="C11" s="810"/>
      <c r="D11" s="810"/>
      <c r="E11" s="810"/>
      <c r="F11" s="810"/>
      <c r="G11" s="810"/>
      <c r="H11" s="810"/>
      <c r="I11" s="810"/>
      <c r="J11" s="810"/>
      <c r="K11" s="6"/>
    </row>
    <row r="12" spans="1:15" s="8" customFormat="1" ht="15.75" customHeight="1" x14ac:dyDescent="0.2">
      <c r="A12" s="6"/>
      <c r="B12" s="810" t="s">
        <v>253</v>
      </c>
      <c r="C12" s="810"/>
      <c r="D12" s="810"/>
      <c r="E12" s="810"/>
      <c r="F12" s="810"/>
      <c r="G12" s="810"/>
      <c r="H12" s="810"/>
      <c r="I12" s="810"/>
      <c r="J12" s="810"/>
      <c r="K12" s="6"/>
    </row>
    <row r="13" spans="1:15" s="8" customFormat="1" ht="15.75" customHeight="1" x14ac:dyDescent="0.2">
      <c r="A13" s="6"/>
      <c r="B13" s="812" t="s">
        <v>282</v>
      </c>
      <c r="C13" s="812"/>
      <c r="D13" s="812"/>
      <c r="E13" s="812"/>
      <c r="F13" s="812"/>
      <c r="G13" s="812"/>
      <c r="H13" s="812"/>
      <c r="I13" s="812"/>
      <c r="J13" s="812"/>
      <c r="K13" s="6"/>
    </row>
    <row r="14" spans="1:15" s="8" customFormat="1" ht="15.75" customHeight="1" x14ac:dyDescent="0.2">
      <c r="A14" s="6"/>
      <c r="B14" s="812" t="s">
        <v>266</v>
      </c>
      <c r="C14" s="812"/>
      <c r="D14" s="812"/>
      <c r="E14" s="812"/>
      <c r="F14" s="812"/>
      <c r="G14" s="812"/>
      <c r="H14" s="812"/>
      <c r="I14" s="812"/>
      <c r="J14" s="812"/>
      <c r="K14" s="6"/>
    </row>
    <row r="15" spans="1:15" s="8" customFormat="1" ht="15.75" customHeight="1" x14ac:dyDescent="0.2">
      <c r="A15" s="6"/>
      <c r="B15" s="812" t="s">
        <v>283</v>
      </c>
      <c r="C15" s="812"/>
      <c r="D15" s="812"/>
      <c r="E15" s="812"/>
      <c r="F15" s="812"/>
      <c r="G15" s="812"/>
      <c r="H15" s="812"/>
      <c r="I15" s="812"/>
      <c r="J15" s="812"/>
      <c r="K15" s="6"/>
    </row>
    <row r="16" spans="1:15" s="8" customFormat="1" ht="15.75" customHeight="1" x14ac:dyDescent="0.2">
      <c r="A16" s="6"/>
      <c r="B16" s="812" t="s">
        <v>257</v>
      </c>
      <c r="C16" s="812"/>
      <c r="D16" s="812"/>
      <c r="E16" s="812"/>
      <c r="F16" s="812"/>
      <c r="G16" s="812"/>
      <c r="H16" s="812"/>
      <c r="I16" s="812"/>
      <c r="J16" s="812"/>
      <c r="K16" s="6"/>
    </row>
    <row r="17" spans="1:11" s="8" customFormat="1" ht="15.75" customHeight="1" x14ac:dyDescent="0.2">
      <c r="A17" s="6"/>
      <c r="B17" s="812" t="s">
        <v>258</v>
      </c>
      <c r="C17" s="812"/>
      <c r="D17" s="812"/>
      <c r="E17" s="812"/>
      <c r="F17" s="812"/>
      <c r="G17" s="812"/>
      <c r="H17" s="812"/>
      <c r="I17" s="812"/>
      <c r="J17" s="812"/>
      <c r="K17" s="6"/>
    </row>
    <row r="18" spans="1:11" s="8" customFormat="1" ht="15.75" customHeight="1" x14ac:dyDescent="0.2">
      <c r="A18" s="6"/>
      <c r="B18" s="812" t="s">
        <v>284</v>
      </c>
      <c r="C18" s="812"/>
      <c r="D18" s="812"/>
      <c r="E18" s="812"/>
      <c r="F18" s="812"/>
      <c r="G18" s="812"/>
      <c r="H18" s="812"/>
      <c r="I18" s="812"/>
      <c r="J18" s="812"/>
      <c r="K18" s="6"/>
    </row>
    <row r="19" spans="1:11" s="8" customFormat="1" ht="5.25" customHeight="1" x14ac:dyDescent="0.2">
      <c r="A19" s="6"/>
      <c r="B19" s="813"/>
      <c r="C19" s="813"/>
      <c r="D19" s="813"/>
      <c r="E19" s="813"/>
      <c r="F19" s="813"/>
      <c r="G19" s="813"/>
      <c r="H19" s="813"/>
      <c r="I19" s="813"/>
      <c r="J19" s="813"/>
      <c r="K19" s="6"/>
    </row>
    <row r="20" spans="1:11" s="8" customFormat="1" ht="21" x14ac:dyDescent="0.2">
      <c r="A20" s="6"/>
      <c r="B20" s="811" t="s">
        <v>259</v>
      </c>
      <c r="C20" s="811"/>
      <c r="D20" s="811"/>
      <c r="E20" s="811"/>
      <c r="F20" s="811"/>
      <c r="G20" s="811"/>
      <c r="H20" s="811"/>
      <c r="I20" s="811"/>
      <c r="J20" s="811"/>
      <c r="K20" s="6"/>
    </row>
    <row r="21" spans="1:11" s="8" customFormat="1" ht="15" customHeight="1" x14ac:dyDescent="0.2">
      <c r="A21" s="6"/>
      <c r="B21" s="818" t="s">
        <v>260</v>
      </c>
      <c r="C21" s="818"/>
      <c r="D21" s="818"/>
      <c r="E21" s="818"/>
      <c r="F21" s="818"/>
      <c r="G21" s="818"/>
      <c r="H21" s="818"/>
      <c r="I21" s="818"/>
      <c r="J21" s="818"/>
      <c r="K21" s="6"/>
    </row>
    <row r="22" spans="1:11" s="8" customFormat="1" ht="15" customHeight="1" x14ac:dyDescent="0.2">
      <c r="A22" s="6"/>
      <c r="B22" s="814" t="s">
        <v>261</v>
      </c>
      <c r="C22" s="814"/>
      <c r="D22" s="814"/>
      <c r="E22" s="814"/>
      <c r="F22" s="814"/>
      <c r="G22" s="814"/>
      <c r="H22" s="814"/>
      <c r="I22" s="814"/>
      <c r="J22" s="814"/>
      <c r="K22" s="6"/>
    </row>
    <row r="23" spans="1:11" s="8" customFormat="1" ht="15" customHeight="1" x14ac:dyDescent="0.2">
      <c r="A23" s="6"/>
      <c r="B23" s="814" t="s">
        <v>262</v>
      </c>
      <c r="C23" s="814"/>
      <c r="D23" s="814"/>
      <c r="E23" s="814"/>
      <c r="F23" s="814"/>
      <c r="G23" s="814"/>
      <c r="H23" s="814"/>
      <c r="I23" s="814"/>
      <c r="J23" s="814"/>
      <c r="K23" s="6"/>
    </row>
    <row r="24" spans="1:11" s="8" customFormat="1" ht="15" customHeight="1" x14ac:dyDescent="0.2">
      <c r="A24" s="6"/>
      <c r="B24" s="814" t="s">
        <v>263</v>
      </c>
      <c r="C24" s="814"/>
      <c r="D24" s="814"/>
      <c r="E24" s="814"/>
      <c r="F24" s="814"/>
      <c r="G24" s="814"/>
      <c r="H24" s="814"/>
      <c r="I24" s="814"/>
      <c r="J24" s="814"/>
      <c r="K24" s="6"/>
    </row>
    <row r="25" spans="1:11" s="8" customFormat="1" ht="15" customHeight="1" x14ac:dyDescent="0.2">
      <c r="A25" s="6"/>
      <c r="B25" s="818" t="s">
        <v>264</v>
      </c>
      <c r="C25" s="818"/>
      <c r="D25" s="818"/>
      <c r="E25" s="818"/>
      <c r="F25" s="818"/>
      <c r="G25" s="818"/>
      <c r="H25" s="818"/>
      <c r="I25" s="818"/>
      <c r="J25" s="818"/>
      <c r="K25" s="6"/>
    </row>
    <row r="26" spans="1:11" s="8" customFormat="1" ht="15" customHeight="1" x14ac:dyDescent="0.2">
      <c r="A26" s="6"/>
      <c r="B26" s="818" t="s">
        <v>267</v>
      </c>
      <c r="C26" s="818"/>
      <c r="D26" s="818"/>
      <c r="E26" s="818"/>
      <c r="F26" s="818"/>
      <c r="G26" s="818"/>
      <c r="H26" s="818"/>
      <c r="I26" s="818"/>
      <c r="J26" s="818"/>
      <c r="K26" s="6"/>
    </row>
    <row r="27" spans="1:11" s="8" customFormat="1" ht="15" customHeight="1" x14ac:dyDescent="0.2">
      <c r="A27" s="6"/>
      <c r="B27" s="818" t="s">
        <v>268</v>
      </c>
      <c r="C27" s="818"/>
      <c r="D27" s="818"/>
      <c r="E27" s="818"/>
      <c r="F27" s="818"/>
      <c r="G27" s="818"/>
      <c r="H27" s="818"/>
      <c r="I27" s="818"/>
      <c r="J27" s="818"/>
      <c r="K27" s="6"/>
    </row>
    <row r="28" spans="1:11" s="8" customFormat="1" ht="15" customHeight="1" x14ac:dyDescent="0.2">
      <c r="A28" s="6"/>
      <c r="B28" s="814" t="s">
        <v>269</v>
      </c>
      <c r="C28" s="814"/>
      <c r="D28" s="814"/>
      <c r="E28" s="814"/>
      <c r="F28" s="814"/>
      <c r="G28" s="814"/>
      <c r="H28" s="814"/>
      <c r="I28" s="814"/>
      <c r="J28" s="814"/>
      <c r="K28" s="6"/>
    </row>
    <row r="29" spans="1:11" s="8" customFormat="1" ht="15" customHeight="1" x14ac:dyDescent="0.2">
      <c r="A29" s="6"/>
      <c r="B29" s="814" t="s">
        <v>270</v>
      </c>
      <c r="C29" s="814"/>
      <c r="D29" s="814"/>
      <c r="E29" s="814"/>
      <c r="F29" s="814"/>
      <c r="G29" s="814"/>
      <c r="H29" s="814"/>
      <c r="I29" s="814"/>
      <c r="J29" s="814"/>
      <c r="K29" s="6"/>
    </row>
    <row r="30" spans="1:11" s="8" customFormat="1" ht="15" customHeight="1" x14ac:dyDescent="0.2">
      <c r="A30" s="6"/>
      <c r="B30" s="814" t="s">
        <v>271</v>
      </c>
      <c r="C30" s="814"/>
      <c r="D30" s="814"/>
      <c r="E30" s="814"/>
      <c r="F30" s="814"/>
      <c r="G30" s="814"/>
      <c r="H30" s="814"/>
      <c r="I30" s="814"/>
      <c r="J30" s="814"/>
      <c r="K30" s="6"/>
    </row>
    <row r="31" spans="1:11" ht="6.75" customHeight="1" x14ac:dyDescent="0.25">
      <c r="A31" s="1"/>
      <c r="B31" s="815"/>
      <c r="C31" s="815"/>
      <c r="D31" s="815"/>
      <c r="E31" s="815"/>
      <c r="F31" s="815"/>
      <c r="G31" s="815"/>
      <c r="H31" s="815"/>
      <c r="I31" s="815"/>
      <c r="J31" s="815"/>
      <c r="K31" s="1"/>
    </row>
    <row r="32" spans="1:11" ht="21" x14ac:dyDescent="0.35">
      <c r="A32" s="1"/>
      <c r="B32" s="817" t="s">
        <v>274</v>
      </c>
      <c r="C32" s="817"/>
      <c r="D32" s="817"/>
      <c r="E32" s="817"/>
      <c r="F32" s="817"/>
      <c r="G32" s="817"/>
      <c r="H32" s="817"/>
      <c r="I32" s="817"/>
      <c r="J32" s="817"/>
      <c r="K32" s="1"/>
    </row>
    <row r="33" spans="1:11" ht="17.25" customHeight="1" x14ac:dyDescent="0.25">
      <c r="A33" s="1"/>
      <c r="B33" s="824" t="s">
        <v>275</v>
      </c>
      <c r="C33" s="824"/>
      <c r="D33" s="824"/>
      <c r="E33" s="824"/>
      <c r="F33" s="824"/>
      <c r="G33" s="824"/>
      <c r="H33" s="824"/>
      <c r="I33" s="824"/>
      <c r="J33" s="9"/>
      <c r="K33" s="1"/>
    </row>
    <row r="34" spans="1:11" s="12" customFormat="1" ht="17.25" customHeight="1" x14ac:dyDescent="0.25">
      <c r="A34" s="10"/>
      <c r="B34" s="11"/>
      <c r="C34" s="821" t="s">
        <v>272</v>
      </c>
      <c r="D34" s="819" t="s">
        <v>18</v>
      </c>
      <c r="E34" s="819" t="s">
        <v>273</v>
      </c>
      <c r="F34" s="821" t="s">
        <v>272</v>
      </c>
      <c r="G34" s="819" t="s">
        <v>18</v>
      </c>
      <c r="H34" s="819" t="s">
        <v>273</v>
      </c>
      <c r="I34" s="11"/>
      <c r="J34" s="9"/>
      <c r="K34" s="10"/>
    </row>
    <row r="35" spans="1:11" s="12" customFormat="1" ht="17.25" customHeight="1" x14ac:dyDescent="0.25">
      <c r="A35" s="10"/>
      <c r="B35" s="11"/>
      <c r="C35" s="822"/>
      <c r="D35" s="820"/>
      <c r="E35" s="820"/>
      <c r="F35" s="822"/>
      <c r="G35" s="820"/>
      <c r="H35" s="820"/>
      <c r="I35" s="11"/>
      <c r="J35" s="9"/>
      <c r="K35" s="10"/>
    </row>
    <row r="36" spans="1:11" s="12" customFormat="1" ht="15" customHeight="1" x14ac:dyDescent="0.25">
      <c r="A36" s="10"/>
      <c r="B36" s="11"/>
      <c r="C36" s="13">
        <v>0</v>
      </c>
      <c r="D36" s="14" t="str">
        <f>หน้าหลัก!U6</f>
        <v>ต่ำกว่าเกณฑ์</v>
      </c>
      <c r="E36" s="13" t="str">
        <f>หน้าหลัก!Q6&amp;หน้าหลัก!R6&amp;หน้าหลัก!S6</f>
        <v>0-49.49</v>
      </c>
      <c r="F36" s="13">
        <v>2.5</v>
      </c>
      <c r="G36" s="14" t="str">
        <f>หน้าหลัก!U10</f>
        <v>ค่อนข้างดี</v>
      </c>
      <c r="H36" s="13" t="str">
        <f>หน้าหลัก!Q10&amp;หน้าหลัก!R10&amp;หน้าหลัก!S10</f>
        <v>64.5-69.49</v>
      </c>
      <c r="I36" s="11"/>
      <c r="J36" s="9"/>
      <c r="K36" s="10"/>
    </row>
    <row r="37" spans="1:11" s="12" customFormat="1" ht="15" customHeight="1" x14ac:dyDescent="0.25">
      <c r="A37" s="10"/>
      <c r="B37" s="11"/>
      <c r="C37" s="13">
        <v>1</v>
      </c>
      <c r="D37" s="14" t="str">
        <f>หน้าหลัก!U7</f>
        <v>ผ่านเกณฑ์ขั้นต่ำ</v>
      </c>
      <c r="E37" s="13" t="str">
        <f>หน้าหลัก!Q7&amp;หน้าหลัก!R7&amp;หน้าหลัก!S7</f>
        <v>49.5-54.49</v>
      </c>
      <c r="F37" s="13">
        <v>3</v>
      </c>
      <c r="G37" s="14" t="str">
        <f>หน้าหลัก!U11</f>
        <v>ดี</v>
      </c>
      <c r="H37" s="13" t="str">
        <f>หน้าหลัก!Q11&amp;หน้าหลัก!R11&amp;หน้าหลัก!S11</f>
        <v>69.5-74.49</v>
      </c>
      <c r="I37" s="11"/>
      <c r="J37" s="9"/>
      <c r="K37" s="10"/>
    </row>
    <row r="38" spans="1:11" s="12" customFormat="1" ht="15" customHeight="1" x14ac:dyDescent="0.25">
      <c r="A38" s="10"/>
      <c r="B38" s="11"/>
      <c r="C38" s="13">
        <v>1.5</v>
      </c>
      <c r="D38" s="14" t="str">
        <f>หน้าหลัก!U8</f>
        <v>พอใช้</v>
      </c>
      <c r="E38" s="13" t="str">
        <f>หน้าหลัก!Q8&amp;หน้าหลัก!R8&amp;หน้าหลัก!S8</f>
        <v>54.5-59.49</v>
      </c>
      <c r="F38" s="13">
        <v>3.5</v>
      </c>
      <c r="G38" s="14" t="str">
        <f>หน้าหลัก!U12</f>
        <v>ดีมาก</v>
      </c>
      <c r="H38" s="13" t="str">
        <f>หน้าหลัก!Q12&amp;หน้าหลัก!R12&amp;หน้าหลัก!S12</f>
        <v>74.5-79.49</v>
      </c>
      <c r="I38" s="11"/>
      <c r="J38" s="9"/>
      <c r="K38" s="10"/>
    </row>
    <row r="39" spans="1:11" s="12" customFormat="1" ht="15" customHeight="1" x14ac:dyDescent="0.25">
      <c r="A39" s="10"/>
      <c r="B39" s="11"/>
      <c r="C39" s="13">
        <v>2</v>
      </c>
      <c r="D39" s="14" t="str">
        <f>หน้าหลัก!U9</f>
        <v>ปานกลาง</v>
      </c>
      <c r="E39" s="13" t="str">
        <f>หน้าหลัก!Q9&amp;หน้าหลัก!R9&amp;หน้าหลัก!S9</f>
        <v>59.5-64.49</v>
      </c>
      <c r="F39" s="13">
        <v>4</v>
      </c>
      <c r="G39" s="14" t="str">
        <f>หน้าหลัก!U13</f>
        <v>ดีเยี่ยม</v>
      </c>
      <c r="H39" s="13" t="str">
        <f>หน้าหลัก!Q13&amp;หน้าหลัก!R13&amp;หน้าหลัก!S13</f>
        <v>79.5-100</v>
      </c>
      <c r="I39" s="11"/>
      <c r="J39" s="9"/>
      <c r="K39" s="10"/>
    </row>
    <row r="40" spans="1:11" s="12" customFormat="1" ht="15" customHeight="1" x14ac:dyDescent="0.25">
      <c r="A40" s="10"/>
      <c r="B40" s="815" t="s">
        <v>277</v>
      </c>
      <c r="C40" s="815"/>
      <c r="D40" s="815"/>
      <c r="E40" s="815"/>
      <c r="F40" s="815"/>
      <c r="G40" s="815"/>
      <c r="H40" s="815"/>
      <c r="I40" s="815"/>
      <c r="J40" s="815"/>
      <c r="K40" s="10"/>
    </row>
    <row r="41" spans="1:11" s="12" customFormat="1" ht="6.75" customHeight="1" x14ac:dyDescent="0.25">
      <c r="A41" s="10"/>
      <c r="B41" s="11"/>
      <c r="C41" s="15"/>
      <c r="D41" s="16"/>
      <c r="E41" s="15"/>
      <c r="F41" s="17"/>
      <c r="G41" s="17"/>
      <c r="H41" s="11"/>
      <c r="I41" s="11"/>
      <c r="J41" s="11"/>
      <c r="K41" s="10"/>
    </row>
    <row r="42" spans="1:11" s="12" customFormat="1" ht="21" x14ac:dyDescent="0.35">
      <c r="A42" s="10"/>
      <c r="B42" s="817" t="s">
        <v>278</v>
      </c>
      <c r="C42" s="817"/>
      <c r="D42" s="817"/>
      <c r="E42" s="817"/>
      <c r="F42" s="817"/>
      <c r="G42" s="817"/>
      <c r="H42" s="817"/>
      <c r="I42" s="817"/>
      <c r="J42" s="817"/>
      <c r="K42" s="10"/>
    </row>
    <row r="43" spans="1:11" s="12" customFormat="1" ht="15" customHeight="1" x14ac:dyDescent="0.25">
      <c r="A43" s="10"/>
      <c r="B43" s="818" t="s">
        <v>280</v>
      </c>
      <c r="C43" s="818"/>
      <c r="D43" s="818"/>
      <c r="E43" s="818"/>
      <c r="F43" s="818"/>
      <c r="G43" s="818"/>
      <c r="H43" s="818"/>
      <c r="I43" s="818"/>
      <c r="J43" s="818"/>
      <c r="K43" s="10"/>
    </row>
    <row r="44" spans="1:11" s="12" customFormat="1" ht="15" customHeight="1" x14ac:dyDescent="0.25">
      <c r="A44" s="10"/>
      <c r="B44" s="814" t="s">
        <v>281</v>
      </c>
      <c r="C44" s="814"/>
      <c r="D44" s="814"/>
      <c r="E44" s="814"/>
      <c r="F44" s="814"/>
      <c r="G44" s="814"/>
      <c r="H44" s="814"/>
      <c r="I44" s="814"/>
      <c r="J44" s="18"/>
      <c r="K44" s="10"/>
    </row>
    <row r="45" spans="1:11" s="12" customFormat="1" ht="15" customHeight="1" x14ac:dyDescent="0.25">
      <c r="A45" s="10"/>
      <c r="B45" s="9"/>
      <c r="C45" s="825" t="s">
        <v>23</v>
      </c>
      <c r="D45" s="825"/>
      <c r="E45" s="825" t="s">
        <v>18</v>
      </c>
      <c r="F45" s="825"/>
      <c r="G45" s="19" t="s">
        <v>273</v>
      </c>
      <c r="H45" s="11"/>
      <c r="I45" s="11"/>
      <c r="J45" s="9"/>
      <c r="K45" s="10"/>
    </row>
    <row r="46" spans="1:11" s="12" customFormat="1" ht="15" customHeight="1" x14ac:dyDescent="0.25">
      <c r="A46" s="20"/>
      <c r="B46" s="11"/>
      <c r="C46" s="809">
        <f>หน้าหลัก!Z6</f>
        <v>0</v>
      </c>
      <c r="D46" s="809"/>
      <c r="E46" s="809" t="str">
        <f>หน้าหลัก!AA6</f>
        <v>ไม่ผ่าน</v>
      </c>
      <c r="F46" s="809"/>
      <c r="G46" s="21" t="str">
        <f>หน้าหลัก!W6&amp;หน้าหลัก!X6&amp;หน้าหลัก!Y6</f>
        <v>0-49.49</v>
      </c>
      <c r="H46" s="11"/>
      <c r="I46" s="11"/>
      <c r="J46" s="11"/>
      <c r="K46" s="10"/>
    </row>
    <row r="47" spans="1:11" s="12" customFormat="1" ht="15" customHeight="1" x14ac:dyDescent="0.25">
      <c r="A47" s="20"/>
      <c r="B47" s="11"/>
      <c r="C47" s="809">
        <f>หน้าหลัก!Z7</f>
        <v>1</v>
      </c>
      <c r="D47" s="809"/>
      <c r="E47" s="809" t="str">
        <f>หน้าหลัก!AA7</f>
        <v>ผ่าน</v>
      </c>
      <c r="F47" s="809"/>
      <c r="G47" s="21" t="str">
        <f>หน้าหลัก!W7&amp;หน้าหลัก!X7&amp;หน้าหลัก!Y7</f>
        <v>49.5-64.49</v>
      </c>
      <c r="H47" s="11"/>
      <c r="I47" s="11"/>
      <c r="J47" s="11"/>
      <c r="K47" s="10"/>
    </row>
    <row r="48" spans="1:11" ht="15" customHeight="1" x14ac:dyDescent="0.25">
      <c r="B48" s="11"/>
      <c r="C48" s="809">
        <f>หน้าหลัก!Z8</f>
        <v>2</v>
      </c>
      <c r="D48" s="809"/>
      <c r="E48" s="809" t="str">
        <f>หน้าหลัก!AA8</f>
        <v>ดี</v>
      </c>
      <c r="F48" s="809"/>
      <c r="G48" s="21" t="str">
        <f>หน้าหลัก!W8&amp;หน้าหลัก!X8&amp;หน้าหลัก!Y8</f>
        <v>64.5-79.49</v>
      </c>
      <c r="H48" s="11"/>
      <c r="I48" s="11"/>
      <c r="J48" s="11"/>
      <c r="K48" s="1"/>
    </row>
    <row r="49" spans="1:11" ht="15" customHeight="1" x14ac:dyDescent="0.25">
      <c r="B49" s="11"/>
      <c r="C49" s="809">
        <f>หน้าหลัก!Z9</f>
        <v>3</v>
      </c>
      <c r="D49" s="809"/>
      <c r="E49" s="809" t="str">
        <f>หน้าหลัก!AA9</f>
        <v>ดีเยี่ยม</v>
      </c>
      <c r="F49" s="809"/>
      <c r="G49" s="21" t="str">
        <f>หน้าหลัก!W9&amp;หน้าหลัก!X9&amp;หน้าหลัก!Y9</f>
        <v>79.5-100</v>
      </c>
      <c r="H49" s="11"/>
      <c r="I49" s="11"/>
      <c r="J49" s="11"/>
      <c r="K49" s="1"/>
    </row>
    <row r="50" spans="1:11" ht="15" customHeight="1" x14ac:dyDescent="0.25">
      <c r="B50" s="815" t="s">
        <v>279</v>
      </c>
      <c r="C50" s="815"/>
      <c r="D50" s="815"/>
      <c r="E50" s="815"/>
      <c r="F50" s="815"/>
      <c r="G50" s="815"/>
      <c r="H50" s="815"/>
      <c r="I50" s="815"/>
      <c r="J50" s="815"/>
      <c r="K50" s="1"/>
    </row>
    <row r="51" spans="1:11" ht="15" customHeight="1" x14ac:dyDescent="0.25">
      <c r="B51" s="11"/>
      <c r="C51" s="23"/>
      <c r="D51" s="24"/>
      <c r="E51" s="23"/>
      <c r="F51" s="11"/>
      <c r="G51" s="11"/>
      <c r="H51" s="11"/>
      <c r="I51" s="11"/>
      <c r="J51" s="11"/>
      <c r="K51" s="1"/>
    </row>
    <row r="52" spans="1:11" ht="15" customHeight="1" x14ac:dyDescent="0.25">
      <c r="B52" s="11"/>
      <c r="C52" s="23"/>
      <c r="D52" s="24"/>
      <c r="E52" s="23" t="str">
        <f>หน้าหลัก!Q38&amp;หน้าหลัก!R38&amp;หน้าหลัก!S38</f>
        <v/>
      </c>
      <c r="F52" s="11"/>
      <c r="G52" s="11"/>
      <c r="H52" s="11"/>
      <c r="I52" s="11"/>
      <c r="J52" s="11"/>
      <c r="K52" s="1"/>
    </row>
    <row r="53" spans="1:11" ht="14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ht="14.25" hidden="1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ht="14.25" hidden="1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ht="14.25" hidden="1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ht="14.25" hidden="1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  <row r="58" spans="1:11" ht="14.25" hidden="1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spans="1:11" ht="14.25" hidden="1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ht="14.25" hidden="1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ht="14.25" hidden="1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ht="14.25" hidden="1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ht="14.25" hidden="1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ht="14.25" hidden="1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ht="14.25" hidden="1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ht="14.25" hidden="1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ht="14.25" hidden="1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ht="14.25" hidden="1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</row>
    <row r="69" spans="1:11" ht="14.25" hidden="1" customHeight="1" x14ac:dyDescent="0.25"/>
  </sheetData>
  <sheetProtection password="CC3D" sheet="1" objects="1" scenarios="1"/>
  <mergeCells count="52">
    <mergeCell ref="B50:J50"/>
    <mergeCell ref="B44:I44"/>
    <mergeCell ref="B3:I3"/>
    <mergeCell ref="B33:I33"/>
    <mergeCell ref="C48:D48"/>
    <mergeCell ref="C49:D49"/>
    <mergeCell ref="E46:F46"/>
    <mergeCell ref="E47:F47"/>
    <mergeCell ref="E48:F48"/>
    <mergeCell ref="E49:F49"/>
    <mergeCell ref="B42:J42"/>
    <mergeCell ref="B43:J43"/>
    <mergeCell ref="C45:D45"/>
    <mergeCell ref="E45:F45"/>
    <mergeCell ref="C46:D46"/>
    <mergeCell ref="B40:J40"/>
    <mergeCell ref="B32:J32"/>
    <mergeCell ref="B21:J21"/>
    <mergeCell ref="B22:J22"/>
    <mergeCell ref="H34:H35"/>
    <mergeCell ref="B25:J25"/>
    <mergeCell ref="B26:J26"/>
    <mergeCell ref="B27:J27"/>
    <mergeCell ref="B28:J28"/>
    <mergeCell ref="B29:J29"/>
    <mergeCell ref="B30:J30"/>
    <mergeCell ref="C34:C35"/>
    <mergeCell ref="D34:D35"/>
    <mergeCell ref="E34:E35"/>
    <mergeCell ref="F34:F35"/>
    <mergeCell ref="G34:G35"/>
    <mergeCell ref="B4:J4"/>
    <mergeCell ref="B5:J5"/>
    <mergeCell ref="B7:J7"/>
    <mergeCell ref="B8:J8"/>
    <mergeCell ref="B9:J9"/>
    <mergeCell ref="C47:D47"/>
    <mergeCell ref="B10:J10"/>
    <mergeCell ref="B11:J11"/>
    <mergeCell ref="B6:J6"/>
    <mergeCell ref="B20:J20"/>
    <mergeCell ref="B12:J12"/>
    <mergeCell ref="B13:J13"/>
    <mergeCell ref="B14:J14"/>
    <mergeCell ref="B15:J15"/>
    <mergeCell ref="B16:J16"/>
    <mergeCell ref="B18:J18"/>
    <mergeCell ref="B17:J17"/>
    <mergeCell ref="B19:J19"/>
    <mergeCell ref="B23:J23"/>
    <mergeCell ref="B24:J24"/>
    <mergeCell ref="B31:J31"/>
  </mergeCells>
  <printOptions horizontalCentered="1"/>
  <pageMargins left="0.55118110236220474" right="0.27559055118110237" top="0.6692913385826772" bottom="0.31496062992125984" header="0.6692913385826772" footer="0.31496062992125984"/>
  <pageSetup paperSize="9" orientation="portrait" blackAndWhite="1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59"/>
  <sheetViews>
    <sheetView workbookViewId="0">
      <selection activeCell="O46" sqref="O46"/>
    </sheetView>
  </sheetViews>
  <sheetFormatPr defaultColWidth="0" defaultRowHeight="15" zeroHeight="1" x14ac:dyDescent="0.25"/>
  <cols>
    <col min="1" max="1" width="2.125" style="443" customWidth="1"/>
    <col min="2" max="2" width="4.25" style="462" customWidth="1"/>
    <col min="3" max="3" width="7" style="462" bestFit="1" customWidth="1"/>
    <col min="4" max="4" width="17.5" style="462" customWidth="1"/>
    <col min="5" max="5" width="6" style="462" customWidth="1"/>
    <col min="6" max="6" width="5.25" style="462" customWidth="1"/>
    <col min="7" max="7" width="5.75" style="462" customWidth="1"/>
    <col min="8" max="17" width="4.125" style="462" customWidth="1"/>
    <col min="18" max="18" width="4.75" style="443" customWidth="1"/>
    <col min="19" max="16384" width="9" style="444" hidden="1"/>
  </cols>
  <sheetData>
    <row r="1" spans="1:17" ht="18" customHeight="1" x14ac:dyDescent="0.35">
      <c r="A1" s="442"/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</row>
    <row r="2" spans="1:17" ht="34.5" customHeight="1" x14ac:dyDescent="0.35">
      <c r="A2" s="442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</row>
    <row r="3" spans="1:17" ht="30.75" x14ac:dyDescent="0.45">
      <c r="A3" s="442"/>
      <c r="B3" s="445"/>
      <c r="C3" s="445"/>
      <c r="D3" s="597" t="str">
        <f ca="1">"แบบบันทึกผลการเรียนประจำรายวิชา ระดับ" &amp; INDIRECT("หน้าหลัก!E11")</f>
        <v>แบบบันทึกผลการเรียนประจำรายวิชา ระดับประถมศึกษา</v>
      </c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</row>
    <row r="4" spans="1:17" ht="30.75" x14ac:dyDescent="0.45">
      <c r="A4" s="442"/>
      <c r="B4" s="445"/>
      <c r="C4" s="445"/>
      <c r="D4" s="597" t="str">
        <f ca="1">"โรงเรียน"&amp; INDIRECT("หน้าหลัก!E5")</f>
        <v>โรงเรียนวัดโคกเจริญ</v>
      </c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  <c r="Q4" s="597"/>
    </row>
    <row r="5" spans="1:17" ht="23.25" x14ac:dyDescent="0.35">
      <c r="B5" s="446"/>
      <c r="C5" s="446"/>
      <c r="D5" s="598" t="str">
        <f ca="1">INDIRECT("หน้าหลัก!E7")</f>
        <v>ตำบลจันดุม  อำเภอพลับพลาชัย จังหวัดบุรีรัมย์</v>
      </c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</row>
    <row r="6" spans="1:17" ht="10.5" customHeight="1" x14ac:dyDescent="0.35"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447"/>
      <c r="M6" s="447"/>
      <c r="N6" s="447"/>
      <c r="O6" s="447"/>
      <c r="P6" s="447"/>
      <c r="Q6" s="447"/>
    </row>
    <row r="7" spans="1:17" ht="21" x14ac:dyDescent="0.35">
      <c r="B7" s="599" t="s">
        <v>13</v>
      </c>
      <c r="C7" s="599"/>
      <c r="D7" s="602" t="str">
        <f ca="1">INDIRECT("หน้าหลัก!E12")</f>
        <v>ประถมศึกษาปีที่ 5</v>
      </c>
      <c r="E7" s="602"/>
      <c r="F7" s="602"/>
      <c r="G7" s="602"/>
      <c r="H7" s="602"/>
      <c r="I7" s="602"/>
      <c r="J7" s="602"/>
      <c r="K7" s="448" t="s">
        <v>7</v>
      </c>
      <c r="L7" s="429">
        <f ca="1">INDIRECT("หน้าหลัก!I12")</f>
        <v>1</v>
      </c>
      <c r="M7" s="599" t="s">
        <v>8</v>
      </c>
      <c r="N7" s="599"/>
      <c r="O7" s="599"/>
      <c r="P7" s="603">
        <f ca="1">INDIRECT("หน้าหลัก!K12")</f>
        <v>2561</v>
      </c>
      <c r="Q7" s="603"/>
    </row>
    <row r="8" spans="1:17" ht="21" x14ac:dyDescent="0.35">
      <c r="B8" s="601" t="s">
        <v>14</v>
      </c>
      <c r="C8" s="601"/>
      <c r="D8" s="602" t="str">
        <f ca="1">INDIRECT("หน้าหลัก!E13") &amp; "  " &amp; INDIRECT("หน้าหลัก!J13")</f>
        <v>นายโผนชัย ปุยะติ  ครูชำนาญการพิเศษ</v>
      </c>
      <c r="E8" s="602"/>
      <c r="F8" s="602"/>
      <c r="G8" s="602"/>
      <c r="H8" s="602"/>
      <c r="I8" s="602"/>
      <c r="J8" s="602"/>
      <c r="K8" s="602"/>
      <c r="L8" s="602"/>
      <c r="M8" s="602"/>
      <c r="N8" s="602"/>
      <c r="O8" s="602"/>
      <c r="P8" s="602"/>
      <c r="Q8" s="602"/>
    </row>
    <row r="9" spans="1:17" ht="23.25" x14ac:dyDescent="0.35">
      <c r="B9" s="613" t="s">
        <v>35</v>
      </c>
      <c r="C9" s="613"/>
      <c r="D9" s="613"/>
      <c r="E9" s="613"/>
      <c r="F9" s="613"/>
      <c r="G9" s="613"/>
      <c r="H9" s="613"/>
      <c r="I9" s="613"/>
      <c r="J9" s="613"/>
      <c r="K9" s="613"/>
      <c r="L9" s="613"/>
      <c r="M9" s="613"/>
      <c r="N9" s="613"/>
      <c r="O9" s="613"/>
      <c r="P9" s="613"/>
      <c r="Q9" s="613"/>
    </row>
    <row r="10" spans="1:17" ht="34.5" customHeight="1" x14ac:dyDescent="0.25">
      <c r="B10" s="607" t="s">
        <v>292</v>
      </c>
      <c r="C10" s="592" t="s">
        <v>11</v>
      </c>
      <c r="D10" s="592" t="s">
        <v>4</v>
      </c>
      <c r="E10" s="623" t="s">
        <v>297</v>
      </c>
      <c r="F10" s="625" t="s">
        <v>240</v>
      </c>
      <c r="G10" s="623" t="s">
        <v>36</v>
      </c>
      <c r="H10" s="604" t="s">
        <v>37</v>
      </c>
      <c r="I10" s="604"/>
      <c r="J10" s="604"/>
      <c r="K10" s="604"/>
      <c r="L10" s="604"/>
      <c r="M10" s="604"/>
      <c r="N10" s="604"/>
      <c r="O10" s="604"/>
      <c r="P10" s="605" t="s">
        <v>69</v>
      </c>
      <c r="Q10" s="606"/>
    </row>
    <row r="11" spans="1:17" ht="18.75" x14ac:dyDescent="0.25">
      <c r="B11" s="608"/>
      <c r="C11" s="592"/>
      <c r="D11" s="592"/>
      <c r="E11" s="624"/>
      <c r="F11" s="626"/>
      <c r="G11" s="624"/>
      <c r="H11" s="407">
        <v>4</v>
      </c>
      <c r="I11" s="407">
        <v>3.5</v>
      </c>
      <c r="J11" s="407">
        <v>3</v>
      </c>
      <c r="K11" s="407">
        <v>2.5</v>
      </c>
      <c r="L11" s="407">
        <v>2</v>
      </c>
      <c r="M11" s="407">
        <v>1.5</v>
      </c>
      <c r="N11" s="407">
        <v>1</v>
      </c>
      <c r="O11" s="407">
        <v>0</v>
      </c>
      <c r="P11" s="407" t="s">
        <v>50</v>
      </c>
      <c r="Q11" s="407" t="s">
        <v>51</v>
      </c>
    </row>
    <row r="12" spans="1:17" ht="18" customHeight="1" x14ac:dyDescent="0.25">
      <c r="B12" s="404">
        <v>1</v>
      </c>
      <c r="C12" s="471" t="str">
        <f ca="1">IF(INDIRECT("หน้าหลัก!D18")="","",INDIRECT("หน้าหลัก!D18"))</f>
        <v>ท15101</v>
      </c>
      <c r="D12" s="472" t="str">
        <f ca="1">IF(C12="","",INDIRECT("หน้าหลัก!E18"))</f>
        <v>ภาษาไทย</v>
      </c>
      <c r="E12" s="471" t="str">
        <f ca="1">IF(C12="","",INDIRECT("หน้าหลัก!F18"))</f>
        <v>พื้นฐาน</v>
      </c>
      <c r="F12" s="471">
        <f ca="1">IF(C12="","",INDIRECT("หน้าหลัก!H18"))</f>
        <v>160</v>
      </c>
      <c r="G12" s="471">
        <f ca="1">IF(C12="","",SUM(H12:Q12))</f>
        <v>11</v>
      </c>
      <c r="H12" s="422">
        <f ca="1">IF($C12="","",COUNTIF(คะแนน1!$BU$8:$BU$52,H$11))</f>
        <v>2</v>
      </c>
      <c r="I12" s="422">
        <f ca="1">IF($C12="","",COUNTIF(คะแนน1!$BU$8:$BU$52,I$11))</f>
        <v>4</v>
      </c>
      <c r="J12" s="422">
        <f ca="1">IF($C12="","",COUNTIF(คะแนน1!$BU$8:$BU$52,J$11))</f>
        <v>1</v>
      </c>
      <c r="K12" s="422">
        <f ca="1">IF($C12="","",COUNTIF(คะแนน1!$BU$8:$BU$52,K$11))</f>
        <v>2</v>
      </c>
      <c r="L12" s="422">
        <f ca="1">IF($C12="","",COUNTIF(คะแนน1!$BU$8:$BU$52,L$11))</f>
        <v>1</v>
      </c>
      <c r="M12" s="422">
        <f ca="1">IF($C12="","",COUNTIF(คะแนน1!$BU$8:$BU$52,M$11))</f>
        <v>0</v>
      </c>
      <c r="N12" s="422">
        <f ca="1">IF($C12="","",COUNTIF(คะแนน1!$BU$8:$BU$52,N$11))</f>
        <v>1</v>
      </c>
      <c r="O12" s="422">
        <f ca="1">IF($C12="","",COUNTIF(คะแนน1!$BU$8:$BU$52,O$11))</f>
        <v>0</v>
      </c>
      <c r="P12" s="422">
        <f ca="1">IF($C12="","",COUNTIF(คะแนน1!$BU$8:$BU$52,P$11))</f>
        <v>0</v>
      </c>
      <c r="Q12" s="422">
        <f ca="1">IF($C12="","",COUNTIF(คะแนน1!$BU$8:$BU$52,Q$11))</f>
        <v>0</v>
      </c>
    </row>
    <row r="13" spans="1:17" ht="18" customHeight="1" x14ac:dyDescent="0.25">
      <c r="B13" s="405">
        <v>2</v>
      </c>
      <c r="C13" s="473" t="str">
        <f ca="1">IF(INDIRECT("หน้าหลัก!D19")="","",INDIRECT("หน้าหลัก!D19"))</f>
        <v>ค15101</v>
      </c>
      <c r="D13" s="474" t="str">
        <f ca="1">IF(C13="","",INDIRECT("หน้าหลัก!E19"))</f>
        <v>คณิตศาสตร์</v>
      </c>
      <c r="E13" s="473" t="str">
        <f ca="1">IF(C13="","",INDIRECT("หน้าหลัก!F19"))</f>
        <v>พื้นฐาน</v>
      </c>
      <c r="F13" s="473">
        <f ca="1">IF(C13="","",INDIRECT("หน้าหลัก!H19"))</f>
        <v>160</v>
      </c>
      <c r="G13" s="473">
        <f t="shared" ref="G13:G29" ca="1" si="0">IF(C13="","",SUM(H13:Q13))</f>
        <v>11</v>
      </c>
      <c r="H13" s="423">
        <f ca="1">IF($C13="","",COUNTIF(คะแนน2!$BU$8:$BU$52,H$11))</f>
        <v>2</v>
      </c>
      <c r="I13" s="423">
        <f ca="1">IF($C13="","",COUNTIF(คะแนน2!$BU$8:$BU$52,I$11))</f>
        <v>5</v>
      </c>
      <c r="J13" s="423">
        <f ca="1">IF($C13="","",COUNTIF(คะแนน2!$BU$8:$BU$52,J$11))</f>
        <v>0</v>
      </c>
      <c r="K13" s="423">
        <f ca="1">IF($C13="","",COUNTIF(คะแนน2!$BU$8:$BU$52,K$11))</f>
        <v>1</v>
      </c>
      <c r="L13" s="423">
        <f ca="1">IF($C13="","",COUNTIF(คะแนน2!$BU$8:$BU$52,L$11))</f>
        <v>2</v>
      </c>
      <c r="M13" s="423">
        <f ca="1">IF($C13="","",COUNTIF(คะแนน2!$BU$8:$BU$52,M$11))</f>
        <v>1</v>
      </c>
      <c r="N13" s="423">
        <f ca="1">IF($C13="","",COUNTIF(คะแนน2!$BU$8:$BU$52,N$11))</f>
        <v>0</v>
      </c>
      <c r="O13" s="423">
        <f ca="1">IF($C13="","",COUNTIF(คะแนน2!$BU$8:$BU$52,O$11))</f>
        <v>0</v>
      </c>
      <c r="P13" s="423">
        <f ca="1">IF($C13="","",COUNTIF(คะแนน2!$BU$8:$BU$52,P$11))</f>
        <v>0</v>
      </c>
      <c r="Q13" s="423">
        <f ca="1">IF($C13="","",COUNTIF(คะแนน2!$BU$8:$BU$52,Q$11))</f>
        <v>0</v>
      </c>
    </row>
    <row r="14" spans="1:17" ht="18" customHeight="1" x14ac:dyDescent="0.25">
      <c r="B14" s="405">
        <v>3</v>
      </c>
      <c r="C14" s="473" t="str">
        <f ca="1">IF(INDIRECT("หน้าหลัก!D20")="","",INDIRECT("หน้าหลัก!D20"))</f>
        <v>ว15101</v>
      </c>
      <c r="D14" s="474" t="str">
        <f ca="1">IF(C14="","",INDIRECT("หน้าหลัก!E20"))</f>
        <v>วิทยาศาสตร์</v>
      </c>
      <c r="E14" s="473" t="str">
        <f ca="1">IF(C14="","",INDIRECT("หน้าหลัก!F20"))</f>
        <v>พื้นฐาน</v>
      </c>
      <c r="F14" s="473">
        <f ca="1">IF(C14="","",INDIRECT("หน้าหลัก!H20"))</f>
        <v>80</v>
      </c>
      <c r="G14" s="473">
        <f t="shared" ca="1" si="0"/>
        <v>11</v>
      </c>
      <c r="H14" s="423">
        <f ca="1">IF($C14="","",COUNTIF(คะแนน3!$BU$8:$BU$52,H$11))</f>
        <v>3</v>
      </c>
      <c r="I14" s="423">
        <f ca="1">IF($C14="","",COUNTIF(คะแนน3!$BU$8:$BU$52,I$11))</f>
        <v>3</v>
      </c>
      <c r="J14" s="423">
        <f ca="1">IF($C14="","",COUNTIF(คะแนน3!$BU$8:$BU$52,J$11))</f>
        <v>2</v>
      </c>
      <c r="K14" s="423">
        <f ca="1">IF($C14="","",COUNTIF(คะแนน3!$BU$8:$BU$52,K$11))</f>
        <v>2</v>
      </c>
      <c r="L14" s="423">
        <f ca="1">IF($C14="","",COUNTIF(คะแนน3!$BU$8:$BU$52,L$11))</f>
        <v>1</v>
      </c>
      <c r="M14" s="423">
        <f ca="1">IF($C14="","",COUNTIF(คะแนน3!$BU$8:$BU$52,M$11))</f>
        <v>0</v>
      </c>
      <c r="N14" s="423">
        <f ca="1">IF($C14="","",COUNTIF(คะแนน3!$BU$8:$BU$52,N$11))</f>
        <v>0</v>
      </c>
      <c r="O14" s="423">
        <f ca="1">IF($C14="","",COUNTIF(คะแนน3!$BU$8:$BU$52,O$11))</f>
        <v>0</v>
      </c>
      <c r="P14" s="423">
        <f ca="1">IF($C14="","",COUNTIF(คะแนน3!$BU$8:$BU$52,P$11))</f>
        <v>0</v>
      </c>
      <c r="Q14" s="423">
        <f ca="1">IF($C14="","",COUNTIF(คะแนน3!$BU$8:$BU$52,Q$11))</f>
        <v>0</v>
      </c>
    </row>
    <row r="15" spans="1:17" ht="18" customHeight="1" x14ac:dyDescent="0.25">
      <c r="B15" s="405">
        <v>4</v>
      </c>
      <c r="C15" s="473" t="str">
        <f ca="1">IF(INDIRECT("หน้าหลัก!D21")="","",INDIRECT("หน้าหลัก!D21"))</f>
        <v>ส15101</v>
      </c>
      <c r="D15" s="474" t="str">
        <f ca="1">IF(C15="","",INDIRECT("หน้าหลัก!E21"))</f>
        <v>สังคมศึกษา</v>
      </c>
      <c r="E15" s="473" t="str">
        <f ca="1">IF(C15="","",INDIRECT("หน้าหลัก!F21"))</f>
        <v>พื้นฐาน</v>
      </c>
      <c r="F15" s="473">
        <f ca="1">IF(C15="","",INDIRECT("หน้าหลัก!H21"))</f>
        <v>80</v>
      </c>
      <c r="G15" s="473">
        <f t="shared" ca="1" si="0"/>
        <v>11</v>
      </c>
      <c r="H15" s="423">
        <f ca="1">IF($C15="","",COUNTIF(คะแนน4!$BU$8:$BU$52,H$11))</f>
        <v>1</v>
      </c>
      <c r="I15" s="423">
        <f ca="1">IF($C15="","",COUNTIF(คะแนน4!$BU$8:$BU$52,I$11))</f>
        <v>5</v>
      </c>
      <c r="J15" s="423">
        <f ca="1">IF($C15="","",COUNTIF(คะแนน4!$BU$8:$BU$52,J$11))</f>
        <v>2</v>
      </c>
      <c r="K15" s="423">
        <f ca="1">IF($C15="","",COUNTIF(คะแนน4!$BU$8:$BU$52,K$11))</f>
        <v>1</v>
      </c>
      <c r="L15" s="423">
        <f ca="1">IF($C15="","",COUNTIF(คะแนน4!$BU$8:$BU$52,L$11))</f>
        <v>2</v>
      </c>
      <c r="M15" s="423">
        <f ca="1">IF($C15="","",COUNTIF(คะแนน4!$BU$8:$BU$52,M$11))</f>
        <v>0</v>
      </c>
      <c r="N15" s="423">
        <f ca="1">IF($C15="","",COUNTIF(คะแนน4!$BU$8:$BU$52,N$11))</f>
        <v>0</v>
      </c>
      <c r="O15" s="423">
        <f ca="1">IF($C15="","",COUNTIF(คะแนน4!$BU$8:$BU$52,O$11))</f>
        <v>0</v>
      </c>
      <c r="P15" s="423">
        <f ca="1">IF($C15="","",COUNTIF(คะแนน4!$BU$8:$BU$52,P$11))</f>
        <v>0</v>
      </c>
      <c r="Q15" s="423">
        <f ca="1">IF($C15="","",COUNTIF(คะแนน4!$BU$8:$BU$52,Q$11))</f>
        <v>0</v>
      </c>
    </row>
    <row r="16" spans="1:17" ht="18" customHeight="1" x14ac:dyDescent="0.25">
      <c r="B16" s="405">
        <v>5</v>
      </c>
      <c r="C16" s="473" t="str">
        <f ca="1">IF(INDIRECT("หน้าหลัก!D22")="","",INDIRECT("หน้าหลัก!D22"))</f>
        <v>พ15101</v>
      </c>
      <c r="D16" s="474" t="str">
        <f ca="1">IF(C16="","",INDIRECT("หน้าหลัก!E22"))</f>
        <v>สุขศึกษาและพลศึกษา</v>
      </c>
      <c r="E16" s="473" t="str">
        <f ca="1">IF(C16="","",INDIRECT("หน้าหลัก!F22"))</f>
        <v>พื้นฐาน</v>
      </c>
      <c r="F16" s="473">
        <f ca="1">IF(C16="","",INDIRECT("หน้าหลัก!H22"))</f>
        <v>80</v>
      </c>
      <c r="G16" s="473">
        <f t="shared" ca="1" si="0"/>
        <v>11</v>
      </c>
      <c r="H16" s="423">
        <f ca="1">IF($C16="","",COUNTIF(คะแนน5!$BU$8:$BU$52,H$11))</f>
        <v>7</v>
      </c>
      <c r="I16" s="423">
        <f ca="1">IF($C16="","",COUNTIF(คะแนน5!$BU$8:$BU$52,I$11))</f>
        <v>1</v>
      </c>
      <c r="J16" s="423">
        <f ca="1">IF($C16="","",COUNTIF(คะแนน5!$BU$8:$BU$52,J$11))</f>
        <v>2</v>
      </c>
      <c r="K16" s="423">
        <f ca="1">IF($C16="","",COUNTIF(คะแนน5!$BU$8:$BU$52,K$11))</f>
        <v>1</v>
      </c>
      <c r="L16" s="423">
        <f ca="1">IF($C16="","",COUNTIF(คะแนน5!$BU$8:$BU$52,L$11))</f>
        <v>0</v>
      </c>
      <c r="M16" s="423">
        <f ca="1">IF($C16="","",COUNTIF(คะแนน5!$BU$8:$BU$52,M$11))</f>
        <v>0</v>
      </c>
      <c r="N16" s="423">
        <f ca="1">IF($C16="","",COUNTIF(คะแนน5!$BU$8:$BU$52,N$11))</f>
        <v>0</v>
      </c>
      <c r="O16" s="423">
        <f ca="1">IF($C16="","",COUNTIF(คะแนน5!$BU$8:$BU$52,O$11))</f>
        <v>0</v>
      </c>
      <c r="P16" s="423">
        <f ca="1">IF($C16="","",COUNTIF(คะแนน5!$BU$8:$BU$52,P$11))</f>
        <v>0</v>
      </c>
      <c r="Q16" s="423">
        <f ca="1">IF($C16="","",COUNTIF(คะแนน5!$BU$8:$BU$52,Q$11))</f>
        <v>0</v>
      </c>
    </row>
    <row r="17" spans="2:17" ht="18" customHeight="1" x14ac:dyDescent="0.25">
      <c r="B17" s="405">
        <v>6</v>
      </c>
      <c r="C17" s="473" t="str">
        <f ca="1">IF(INDIRECT("หน้าหลัก!D23")="","",INDIRECT("หน้าหลัก!D23"))</f>
        <v>ศ15101</v>
      </c>
      <c r="D17" s="474" t="str">
        <f ca="1">IF(C17="","",INDIRECT("หน้าหลัก!E23"))</f>
        <v>ศิลปะ</v>
      </c>
      <c r="E17" s="473" t="str">
        <f ca="1">IF(C17="","",INDIRECT("หน้าหลัก!F23"))</f>
        <v>พื้นฐาน</v>
      </c>
      <c r="F17" s="473">
        <f ca="1">IF(C17="","",INDIRECT("หน้าหลัก!H23"))</f>
        <v>80</v>
      </c>
      <c r="G17" s="473">
        <f t="shared" ca="1" si="0"/>
        <v>11</v>
      </c>
      <c r="H17" s="423">
        <f ca="1">IF($C17="","",COUNTIF(คะแนน6!$BU$8:$BU$52,H$11))</f>
        <v>7</v>
      </c>
      <c r="I17" s="423">
        <f ca="1">IF($C17="","",COUNTIF(คะแนน6!$BU$8:$BU$52,I$11))</f>
        <v>3</v>
      </c>
      <c r="J17" s="423">
        <f ca="1">IF($C17="","",COUNTIF(คะแนน6!$BU$8:$BU$52,J$11))</f>
        <v>1</v>
      </c>
      <c r="K17" s="423">
        <f ca="1">IF($C17="","",COUNTIF(คะแนน6!$BU$8:$BU$52,K$11))</f>
        <v>0</v>
      </c>
      <c r="L17" s="423">
        <f ca="1">IF($C17="","",COUNTIF(คะแนน6!$BU$8:$BU$52,L$11))</f>
        <v>0</v>
      </c>
      <c r="M17" s="423">
        <f ca="1">IF($C17="","",COUNTIF(คะแนน6!$BU$8:$BU$52,M$11))</f>
        <v>0</v>
      </c>
      <c r="N17" s="423">
        <f ca="1">IF($C17="","",COUNTIF(คะแนน6!$BU$8:$BU$52,N$11))</f>
        <v>0</v>
      </c>
      <c r="O17" s="423">
        <f ca="1">IF($C17="","",COUNTIF(คะแนน6!$BU$8:$BU$52,O$11))</f>
        <v>0</v>
      </c>
      <c r="P17" s="423">
        <f ca="1">IF($C17="","",COUNTIF(คะแนน6!$BU$8:$BU$52,P$11))</f>
        <v>0</v>
      </c>
      <c r="Q17" s="423">
        <f ca="1">IF($C17="","",COUNTIF(คะแนน6!$BU$8:$BU$52,Q$11))</f>
        <v>0</v>
      </c>
    </row>
    <row r="18" spans="2:17" ht="18" customHeight="1" x14ac:dyDescent="0.25">
      <c r="B18" s="405">
        <v>7</v>
      </c>
      <c r="C18" s="473" t="str">
        <f ca="1">IF(INDIRECT("หน้าหลัก!D24")="","",INDIRECT("หน้าหลัก!D24"))</f>
        <v>ง15101</v>
      </c>
      <c r="D18" s="474" t="str">
        <f ca="1">IF(C18="","",INDIRECT("หน้าหลัก!E24"))</f>
        <v>การงานอาชีพและเทคโนโลยี</v>
      </c>
      <c r="E18" s="473" t="str">
        <f ca="1">IF(C18="","",INDIRECT("หน้าหลัก!F24"))</f>
        <v>พื้นฐาน</v>
      </c>
      <c r="F18" s="473">
        <f ca="1">IF(C18="","",INDIRECT("หน้าหลัก!H24"))</f>
        <v>80</v>
      </c>
      <c r="G18" s="473">
        <f t="shared" ca="1" si="0"/>
        <v>11</v>
      </c>
      <c r="H18" s="423">
        <f ca="1">IF($C18="","",COUNTIF(คะแนน7!$BU$8:$BU$52,H$11))</f>
        <v>7</v>
      </c>
      <c r="I18" s="423">
        <f ca="1">IF($C18="","",COUNTIF(คะแนน7!$BU$8:$BU$52,I$11))</f>
        <v>1</v>
      </c>
      <c r="J18" s="423">
        <f ca="1">IF($C18="","",COUNTIF(คะแนน7!$BU$8:$BU$52,J$11))</f>
        <v>2</v>
      </c>
      <c r="K18" s="423">
        <f ca="1">IF($C18="","",COUNTIF(คะแนน7!$BU$8:$BU$52,K$11))</f>
        <v>1</v>
      </c>
      <c r="L18" s="423">
        <f ca="1">IF($C18="","",COUNTIF(คะแนน7!$BU$8:$BU$52,L$11))</f>
        <v>0</v>
      </c>
      <c r="M18" s="423">
        <f ca="1">IF($C18="","",COUNTIF(คะแนน7!$BU$8:$BU$52,M$11))</f>
        <v>0</v>
      </c>
      <c r="N18" s="423">
        <f ca="1">IF($C18="","",COUNTIF(คะแนน7!$BU$8:$BU$52,N$11))</f>
        <v>0</v>
      </c>
      <c r="O18" s="423">
        <f ca="1">IF($C18="","",COUNTIF(คะแนน7!$BU$8:$BU$52,O$11))</f>
        <v>0</v>
      </c>
      <c r="P18" s="423">
        <f ca="1">IF($C18="","",COUNTIF(คะแนน7!$BU$8:$BU$52,P$11))</f>
        <v>0</v>
      </c>
      <c r="Q18" s="423">
        <f ca="1">IF($C18="","",COUNTIF(คะแนน7!$BU$8:$BU$52,Q$11))</f>
        <v>0</v>
      </c>
    </row>
    <row r="19" spans="2:17" ht="18" customHeight="1" x14ac:dyDescent="0.25">
      <c r="B19" s="405">
        <v>8</v>
      </c>
      <c r="C19" s="473" t="str">
        <f ca="1">IF(INDIRECT("หน้าหลัก!D25")="","",INDIRECT("หน้าหลัก!D25"))</f>
        <v>อ15101</v>
      </c>
      <c r="D19" s="474" t="str">
        <f ca="1">IF(C19="","",INDIRECT("หน้าหลัก!E25"))</f>
        <v>ภาษาอังกฤษ</v>
      </c>
      <c r="E19" s="473" t="str">
        <f ca="1">IF(C19="","",INDIRECT("หน้าหลัก!F25"))</f>
        <v>พื้นฐาน</v>
      </c>
      <c r="F19" s="473">
        <f ca="1">IF(C19="","",INDIRECT("หน้าหลัก!H25"))</f>
        <v>80</v>
      </c>
      <c r="G19" s="473">
        <f t="shared" ca="1" si="0"/>
        <v>11</v>
      </c>
      <c r="H19" s="423">
        <f ca="1">IF($C19="","",COUNTIF(คะแนน8!$BU$8:$BU$52,H$11))</f>
        <v>1</v>
      </c>
      <c r="I19" s="423">
        <f ca="1">IF($C19="","",COUNTIF(คะแนน8!$BU$8:$BU$52,I$11))</f>
        <v>1</v>
      </c>
      <c r="J19" s="423">
        <f ca="1">IF($C19="","",COUNTIF(คะแนน8!$BU$8:$BU$52,J$11))</f>
        <v>3</v>
      </c>
      <c r="K19" s="423">
        <f ca="1">IF($C19="","",COUNTIF(คะแนน8!$BU$8:$BU$52,K$11))</f>
        <v>4</v>
      </c>
      <c r="L19" s="423">
        <f ca="1">IF($C19="","",COUNTIF(คะแนน8!$BU$8:$BU$52,L$11))</f>
        <v>0</v>
      </c>
      <c r="M19" s="423">
        <f ca="1">IF($C19="","",COUNTIF(คะแนน8!$BU$8:$BU$52,M$11))</f>
        <v>1</v>
      </c>
      <c r="N19" s="423">
        <f ca="1">IF($C19="","",COUNTIF(คะแนน8!$BU$8:$BU$52,N$11))</f>
        <v>1</v>
      </c>
      <c r="O19" s="423">
        <f ca="1">IF($C19="","",COUNTIF(คะแนน8!$BU$8:$BU$52,O$11))</f>
        <v>0</v>
      </c>
      <c r="P19" s="423">
        <f ca="1">IF($C19="","",COUNTIF(คะแนน8!$BU$8:$BU$52,P$11))</f>
        <v>0</v>
      </c>
      <c r="Q19" s="423">
        <f ca="1">IF($C19="","",COUNTIF(คะแนน8!$BU$8:$BU$52,Q$11))</f>
        <v>0</v>
      </c>
    </row>
    <row r="20" spans="2:17" ht="18" customHeight="1" x14ac:dyDescent="0.25">
      <c r="B20" s="405">
        <v>9</v>
      </c>
      <c r="C20" s="473" t="str">
        <f ca="1">IF(INDIRECT("หน้าหลัก!D26")="","",INDIRECT("หน้าหลัก!D26"))</f>
        <v>ส15102</v>
      </c>
      <c r="D20" s="474" t="str">
        <f ca="1">IF(C20="","",INDIRECT("หน้าหลัก!E26"))</f>
        <v>ประวัติศาสตร์</v>
      </c>
      <c r="E20" s="473" t="str">
        <f ca="1">IF(C20="","",INDIRECT("หน้าหลัก!F26"))</f>
        <v>พื้นฐาน</v>
      </c>
      <c r="F20" s="473">
        <f ca="1">IF(C20="","",INDIRECT("หน้าหลัก!H26"))</f>
        <v>40</v>
      </c>
      <c r="G20" s="473">
        <f t="shared" ca="1" si="0"/>
        <v>11</v>
      </c>
      <c r="H20" s="423">
        <f ca="1">IF($C20="","",COUNTIF(คะแนน9!$BU$8:$BU$52,H$11))</f>
        <v>0</v>
      </c>
      <c r="I20" s="423">
        <f ca="1">IF($C20="","",COUNTIF(คะแนน9!$BU$8:$BU$52,I$11))</f>
        <v>6</v>
      </c>
      <c r="J20" s="423">
        <f ca="1">IF($C20="","",COUNTIF(คะแนน9!$BU$8:$BU$52,J$11))</f>
        <v>3</v>
      </c>
      <c r="K20" s="423">
        <f ca="1">IF($C20="","",COUNTIF(คะแนน9!$BU$8:$BU$52,K$11))</f>
        <v>2</v>
      </c>
      <c r="L20" s="423">
        <f ca="1">IF($C20="","",COUNTIF(คะแนน9!$BU$8:$BU$52,L$11))</f>
        <v>0</v>
      </c>
      <c r="M20" s="423">
        <f ca="1">IF($C20="","",COUNTIF(คะแนน9!$BU$8:$BU$52,M$11))</f>
        <v>0</v>
      </c>
      <c r="N20" s="423">
        <f ca="1">IF($C20="","",COUNTIF(คะแนน9!$BU$8:$BU$52,N$11))</f>
        <v>0</v>
      </c>
      <c r="O20" s="423">
        <f ca="1">IF($C20="","",COUNTIF(คะแนน9!$BU$8:$BU$52,O$11))</f>
        <v>0</v>
      </c>
      <c r="P20" s="423">
        <f ca="1">IF($C20="","",COUNTIF(คะแนน9!$BU$8:$BU$52,P$11))</f>
        <v>0</v>
      </c>
      <c r="Q20" s="423">
        <f ca="1">IF($C20="","",COUNTIF(คะแนน9!$BU$8:$BU$52,Q$11))</f>
        <v>0</v>
      </c>
    </row>
    <row r="21" spans="2:17" ht="18" customHeight="1" x14ac:dyDescent="0.25">
      <c r="B21" s="405">
        <v>10</v>
      </c>
      <c r="C21" s="473" t="str">
        <f ca="1">IF(INDIRECT("หน้าหลัก!D27")="","",INDIRECT("หน้าหลัก!D27"))</f>
        <v>ส15235</v>
      </c>
      <c r="D21" s="474" t="str">
        <f ca="1">IF(C21="","",INDIRECT("หน้าหลัก!E27"))</f>
        <v>หน้าที่พลเมือง</v>
      </c>
      <c r="E21" s="473" t="str">
        <f ca="1">IF(C21="","",INDIRECT("หน้าหลัก!F27"))</f>
        <v>เพิ่มเติม</v>
      </c>
      <c r="F21" s="473">
        <f ca="1">IF(C21="","",INDIRECT("หน้าหลัก!H27"))</f>
        <v>40</v>
      </c>
      <c r="G21" s="473">
        <f t="shared" ca="1" si="0"/>
        <v>11</v>
      </c>
      <c r="H21" s="423">
        <f ca="1">IF($C21="","",COUNTIF(คะแนน10!$BU$8:$BU$52,H$11))</f>
        <v>5</v>
      </c>
      <c r="I21" s="423">
        <f ca="1">IF($C21="","",COUNTIF(คะแนน10!$BU$8:$BU$52,I$11))</f>
        <v>3</v>
      </c>
      <c r="J21" s="423">
        <f ca="1">IF($C21="","",COUNTIF(คะแนน10!$BU$8:$BU$52,J$11))</f>
        <v>1</v>
      </c>
      <c r="K21" s="423">
        <f ca="1">IF($C21="","",COUNTIF(คะแนน10!$BU$8:$BU$52,K$11))</f>
        <v>1</v>
      </c>
      <c r="L21" s="423">
        <f ca="1">IF($C21="","",COUNTIF(คะแนน10!$BU$8:$BU$52,L$11))</f>
        <v>1</v>
      </c>
      <c r="M21" s="423">
        <f ca="1">IF($C21="","",COUNTIF(คะแนน10!$BU$8:$BU$52,M$11))</f>
        <v>0</v>
      </c>
      <c r="N21" s="423">
        <f ca="1">IF($C21="","",COUNTIF(คะแนน10!$BU$8:$BU$52,N$11))</f>
        <v>0</v>
      </c>
      <c r="O21" s="423">
        <f ca="1">IF($C21="","",COUNTIF(คะแนน10!$BU$8:$BU$52,O$11))</f>
        <v>0</v>
      </c>
      <c r="P21" s="423">
        <f ca="1">IF($C21="","",COUNTIF(คะแนน10!$BU$8:$BU$52,P$11))</f>
        <v>0</v>
      </c>
      <c r="Q21" s="423">
        <f ca="1">IF($C21="","",COUNTIF(คะแนน10!$BU$8:$BU$52,Q$11))</f>
        <v>0</v>
      </c>
    </row>
    <row r="22" spans="2:17" ht="18" customHeight="1" x14ac:dyDescent="0.25">
      <c r="B22" s="405">
        <v>11</v>
      </c>
      <c r="C22" s="473" t="str">
        <f ca="1">IF(INDIRECT("หน้าหลัก!D28")="","",INDIRECT("หน้าหลัก!D28"))</f>
        <v/>
      </c>
      <c r="D22" s="474" t="str">
        <f ca="1">IF(C22="","",INDIRECT("หน้าหลัก!E28"))</f>
        <v/>
      </c>
      <c r="E22" s="473" t="str">
        <f ca="1">IF(C22="","",INDIRECT("หน้าหลัก!F28"))</f>
        <v/>
      </c>
      <c r="F22" s="473" t="str">
        <f ca="1">IF(C22="","",INDIRECT("หน้าหลัก!H28"))</f>
        <v/>
      </c>
      <c r="G22" s="473" t="str">
        <f t="shared" ca="1" si="0"/>
        <v/>
      </c>
      <c r="H22" s="423" t="str">
        <f ca="1">IF($C22="","",COUNTIF(คะแนน11!$BU$8:$BU$52,H$11))</f>
        <v/>
      </c>
      <c r="I22" s="423" t="str">
        <f ca="1">IF($C22="","",COUNTIF(คะแนน11!$BU$8:$BU$52,I$11))</f>
        <v/>
      </c>
      <c r="J22" s="423" t="str">
        <f ca="1">IF($C22="","",COUNTIF(คะแนน11!$BU$8:$BU$52,J$11))</f>
        <v/>
      </c>
      <c r="K22" s="423" t="str">
        <f ca="1">IF($C22="","",COUNTIF(คะแนน11!$BU$8:$BU$52,K$11))</f>
        <v/>
      </c>
      <c r="L22" s="423" t="str">
        <f ca="1">IF($C22="","",COUNTIF(คะแนน11!$BU$8:$BU$52,L$11))</f>
        <v/>
      </c>
      <c r="M22" s="423" t="str">
        <f ca="1">IF($C22="","",COUNTIF(คะแนน11!$BU$8:$BU$52,M$11))</f>
        <v/>
      </c>
      <c r="N22" s="423" t="str">
        <f ca="1">IF($C22="","",COUNTIF(คะแนน11!$BU$8:$BU$52,N$11))</f>
        <v/>
      </c>
      <c r="O22" s="423" t="str">
        <f ca="1">IF($C22="","",COUNTIF(คะแนน11!$BU$8:$BU$52,O$11))</f>
        <v/>
      </c>
      <c r="P22" s="423" t="str">
        <f ca="1">IF($C22="","",COUNTIF(คะแนน11!$BU$8:$BU$52,P$11))</f>
        <v/>
      </c>
      <c r="Q22" s="423" t="str">
        <f ca="1">IF($C22="","",COUNTIF(คะแนน11!$BU$8:$BU$52,Q$11))</f>
        <v/>
      </c>
    </row>
    <row r="23" spans="2:17" ht="18" customHeight="1" x14ac:dyDescent="0.25">
      <c r="B23" s="405">
        <v>12</v>
      </c>
      <c r="C23" s="473" t="str">
        <f ca="1">IF(INDIRECT("หน้าหลัก!D29")="","",INDIRECT("หน้าหลัก!D29"))</f>
        <v/>
      </c>
      <c r="D23" s="474" t="str">
        <f ca="1">IF(C23="","",INDIRECT("หน้าหลัก!E29"))</f>
        <v/>
      </c>
      <c r="E23" s="473" t="str">
        <f ca="1">IF(C23="","",INDIRECT("หน้าหลัก!F29"))</f>
        <v/>
      </c>
      <c r="F23" s="473" t="str">
        <f ca="1">IF(C23="","",INDIRECT("หน้าหลัก!H29"))</f>
        <v/>
      </c>
      <c r="G23" s="473" t="str">
        <f t="shared" ca="1" si="0"/>
        <v/>
      </c>
      <c r="H23" s="423" t="str">
        <f ca="1">IF($C23="","",COUNTIF(คะแนน12!$BU$8:$BU$52,H$11))</f>
        <v/>
      </c>
      <c r="I23" s="423" t="str">
        <f ca="1">IF($C23="","",COUNTIF(คะแนน12!$BU$8:$BU$52,I$11))</f>
        <v/>
      </c>
      <c r="J23" s="423" t="str">
        <f ca="1">IF($C23="","",COUNTIF(คะแนน12!$BU$8:$BU$52,J$11))</f>
        <v/>
      </c>
      <c r="K23" s="423" t="str">
        <f ca="1">IF($C23="","",COUNTIF(คะแนน12!$BU$8:$BU$52,K$11))</f>
        <v/>
      </c>
      <c r="L23" s="423" t="str">
        <f ca="1">IF($C23="","",COUNTIF(คะแนน12!$BU$8:$BU$52,L$11))</f>
        <v/>
      </c>
      <c r="M23" s="423" t="str">
        <f ca="1">IF($C23="","",COUNTIF(คะแนน12!$BU$8:$BU$52,M$11))</f>
        <v/>
      </c>
      <c r="N23" s="423" t="str">
        <f ca="1">IF($C23="","",COUNTIF(คะแนน12!$BU$8:$BU$52,N$11))</f>
        <v/>
      </c>
      <c r="O23" s="423" t="str">
        <f ca="1">IF($C23="","",COUNTIF(คะแนน12!$BU$8:$BU$52,O$11))</f>
        <v/>
      </c>
      <c r="P23" s="423" t="str">
        <f ca="1">IF($C23="","",COUNTIF(คะแนน12!$BU$8:$BU$52,P$11))</f>
        <v/>
      </c>
      <c r="Q23" s="423" t="str">
        <f ca="1">IF($C23="","",COUNTIF(คะแนน12!$BU$8:$BU$52,Q$11))</f>
        <v/>
      </c>
    </row>
    <row r="24" spans="2:17" ht="18" customHeight="1" x14ac:dyDescent="0.25">
      <c r="B24" s="405">
        <v>13</v>
      </c>
      <c r="C24" s="473" t="str">
        <f ca="1">IF(INDIRECT("หน้าหลัก!D30")="","",INDIRECT("หน้าหลัก!D30"))</f>
        <v/>
      </c>
      <c r="D24" s="474" t="str">
        <f ca="1">IF(C24="","",INDIRECT("หน้าหลัก!E30"))</f>
        <v/>
      </c>
      <c r="E24" s="473" t="str">
        <f ca="1">IF(C24="","",INDIRECT("หน้าหลัก!F30"))</f>
        <v/>
      </c>
      <c r="F24" s="473" t="str">
        <f ca="1">IF(C24="","",INDIRECT("หน้าหลัก!H30"))</f>
        <v/>
      </c>
      <c r="G24" s="473" t="str">
        <f t="shared" ca="1" si="0"/>
        <v/>
      </c>
      <c r="H24" s="423" t="str">
        <f ca="1">IF($C24="","",COUNTIF(คะแนน13!$BU$8:$BU$52,H$11))</f>
        <v/>
      </c>
      <c r="I24" s="423" t="str">
        <f ca="1">IF($C24="","",COUNTIF(คะแนน13!$BU$8:$BU$52,I$11))</f>
        <v/>
      </c>
      <c r="J24" s="423" t="str">
        <f ca="1">IF($C24="","",COUNTIF(คะแนน13!$BU$8:$BU$52,J$11))</f>
        <v/>
      </c>
      <c r="K24" s="423" t="str">
        <f ca="1">IF($C24="","",COUNTIF(คะแนน13!$BU$8:$BU$52,K$11))</f>
        <v/>
      </c>
      <c r="L24" s="423" t="str">
        <f ca="1">IF($C24="","",COUNTIF(คะแนน13!$BU$8:$BU$52,L$11))</f>
        <v/>
      </c>
      <c r="M24" s="423" t="str">
        <f ca="1">IF($C24="","",COUNTIF(คะแนน13!$BU$8:$BU$52,M$11))</f>
        <v/>
      </c>
      <c r="N24" s="423" t="str">
        <f ca="1">IF($C24="","",COUNTIF(คะแนน13!$BU$8:$BU$52,N$11))</f>
        <v/>
      </c>
      <c r="O24" s="423" t="str">
        <f ca="1">IF($C24="","",COUNTIF(คะแนน13!$BU$8:$BU$52,O$11))</f>
        <v/>
      </c>
      <c r="P24" s="423" t="str">
        <f ca="1">IF($C24="","",COUNTIF(คะแนน13!$BU$8:$BU$52,P$11))</f>
        <v/>
      </c>
      <c r="Q24" s="423" t="str">
        <f ca="1">IF($C24="","",COUNTIF(คะแนน13!$BU$8:$BU$52,Q$11))</f>
        <v/>
      </c>
    </row>
    <row r="25" spans="2:17" ht="18" customHeight="1" x14ac:dyDescent="0.25">
      <c r="B25" s="405">
        <v>14</v>
      </c>
      <c r="C25" s="473" t="str">
        <f ca="1">IF(INDIRECT("หน้าหลัก!D31")="","",INDIRECT("หน้าหลัก!D31"))</f>
        <v/>
      </c>
      <c r="D25" s="474" t="str">
        <f ca="1">IF(C25="","",INDIRECT("หน้าหลัก!E31"))</f>
        <v/>
      </c>
      <c r="E25" s="473" t="str">
        <f ca="1">IF(C25="","",INDIRECT("หน้าหลัก!F31"))</f>
        <v/>
      </c>
      <c r="F25" s="473" t="str">
        <f ca="1">IF(C25="","",INDIRECT("หน้าหลัก!H31"))</f>
        <v/>
      </c>
      <c r="G25" s="473" t="str">
        <f t="shared" ca="1" si="0"/>
        <v/>
      </c>
      <c r="H25" s="423" t="str">
        <f ca="1">IF($C25="","",COUNTIF(คะแนน14!$BU$8:$BU$52,H$11))</f>
        <v/>
      </c>
      <c r="I25" s="423" t="str">
        <f ca="1">IF($C25="","",COUNTIF(คะแนน14!$BU$8:$BU$52,I$11))</f>
        <v/>
      </c>
      <c r="J25" s="423" t="str">
        <f ca="1">IF($C25="","",COUNTIF(คะแนน14!$BU$8:$BU$52,J$11))</f>
        <v/>
      </c>
      <c r="K25" s="423" t="str">
        <f ca="1">IF($C25="","",COUNTIF(คะแนน14!$BU$8:$BU$52,K$11))</f>
        <v/>
      </c>
      <c r="L25" s="423" t="str">
        <f ca="1">IF($C25="","",COUNTIF(คะแนน14!$BU$8:$BU$52,L$11))</f>
        <v/>
      </c>
      <c r="M25" s="423" t="str">
        <f ca="1">IF($C25="","",COUNTIF(คะแนน14!$BU$8:$BU$52,M$11))</f>
        <v/>
      </c>
      <c r="N25" s="423" t="str">
        <f ca="1">IF($C25="","",COUNTIF(คะแนน14!$BU$8:$BU$52,N$11))</f>
        <v/>
      </c>
      <c r="O25" s="423" t="str">
        <f ca="1">IF($C25="","",COUNTIF(คะแนน14!$BU$8:$BU$52,O$11))</f>
        <v/>
      </c>
      <c r="P25" s="423" t="str">
        <f ca="1">IF($C25="","",COUNTIF(คะแนน14!$BU$8:$BU$52,P$11))</f>
        <v/>
      </c>
      <c r="Q25" s="423" t="str">
        <f ca="1">IF($C25="","",COUNTIF(คะแนน14!$BU$8:$BU$52,Q$11))</f>
        <v/>
      </c>
    </row>
    <row r="26" spans="2:17" ht="18" customHeight="1" x14ac:dyDescent="0.25">
      <c r="B26" s="405">
        <v>15</v>
      </c>
      <c r="C26" s="473" t="str">
        <f ca="1">IF(INDIRECT("หน้าหลัก!D32")="","",INDIRECT("หน้าหลัก!D32"))</f>
        <v/>
      </c>
      <c r="D26" s="474" t="str">
        <f ca="1">IF(C26="","",INDIRECT("หน้าหลัก!E32"))</f>
        <v/>
      </c>
      <c r="E26" s="473" t="str">
        <f ca="1">IF(C26="","",INDIRECT("หน้าหลัก!F32"))</f>
        <v/>
      </c>
      <c r="F26" s="473" t="str">
        <f ca="1">IF(C26="","",INDIRECT("หน้าหลัก!H32"))</f>
        <v/>
      </c>
      <c r="G26" s="473" t="str">
        <f t="shared" ca="1" si="0"/>
        <v/>
      </c>
      <c r="H26" s="423" t="str">
        <f ca="1">IF($C26="","",COUNTIF(คะแนน15!$BU$8:$BU$52,H$11))</f>
        <v/>
      </c>
      <c r="I26" s="423" t="str">
        <f ca="1">IF($C26="","",COUNTIF(คะแนน15!$BU$8:$BU$52,I$11))</f>
        <v/>
      </c>
      <c r="J26" s="423" t="str">
        <f ca="1">IF($C26="","",COUNTIF(คะแนน15!$BU$8:$BU$52,J$11))</f>
        <v/>
      </c>
      <c r="K26" s="423" t="str">
        <f ca="1">IF($C26="","",COUNTIF(คะแนน15!$BU$8:$BU$52,K$11))</f>
        <v/>
      </c>
      <c r="L26" s="423" t="str">
        <f ca="1">IF($C26="","",COUNTIF(คะแนน15!$BU$8:$BU$52,L$11))</f>
        <v/>
      </c>
      <c r="M26" s="423" t="str">
        <f ca="1">IF($C26="","",COUNTIF(คะแนน15!$BU$8:$BU$52,M$11))</f>
        <v/>
      </c>
      <c r="N26" s="423" t="str">
        <f ca="1">IF($C26="","",COUNTIF(คะแนน15!$BU$8:$BU$52,N$11))</f>
        <v/>
      </c>
      <c r="O26" s="423" t="str">
        <f ca="1">IF($C26="","",COUNTIF(คะแนน15!$BU$8:$BU$52,O$11))</f>
        <v/>
      </c>
      <c r="P26" s="423" t="str">
        <f ca="1">IF($C26="","",COUNTIF(คะแนน15!$BU$8:$BU$52,P$11))</f>
        <v/>
      </c>
      <c r="Q26" s="423" t="str">
        <f ca="1">IF($C26="","",COUNTIF(คะแนน15!$BU$8:$BU$52,Q$11))</f>
        <v/>
      </c>
    </row>
    <row r="27" spans="2:17" ht="18" customHeight="1" x14ac:dyDescent="0.25">
      <c r="B27" s="405">
        <v>16</v>
      </c>
      <c r="C27" s="473" t="str">
        <f ca="1">IF(INDIRECT("หน้าหลัก!D33")="","",INDIRECT("หน้าหลัก!D33"))</f>
        <v/>
      </c>
      <c r="D27" s="474" t="str">
        <f ca="1">IF(C27="","",INDIRECT("หน้าหลัก!E33"))</f>
        <v/>
      </c>
      <c r="E27" s="473" t="str">
        <f ca="1">IF(C27="","",INDIRECT("หน้าหลัก!F33"))</f>
        <v/>
      </c>
      <c r="F27" s="473" t="str">
        <f ca="1">IF(C27="","",INDIRECT("หน้าหลัก!H33"))</f>
        <v/>
      </c>
      <c r="G27" s="473" t="str">
        <f t="shared" ca="1" si="0"/>
        <v/>
      </c>
      <c r="H27" s="423" t="str">
        <f ca="1">IF($C27="","",COUNTIF(คะแนน16!$BU$8:$BU$52,H$11))</f>
        <v/>
      </c>
      <c r="I27" s="423" t="str">
        <f ca="1">IF($C27="","",COUNTIF(คะแนน16!$BU$8:$BU$52,I$11))</f>
        <v/>
      </c>
      <c r="J27" s="423" t="str">
        <f ca="1">IF($C27="","",COUNTIF(คะแนน16!$BU$8:$BU$52,J$11))</f>
        <v/>
      </c>
      <c r="K27" s="423" t="str">
        <f ca="1">IF($C27="","",COUNTIF(คะแนน16!$BU$8:$BU$52,K$11))</f>
        <v/>
      </c>
      <c r="L27" s="423" t="str">
        <f ca="1">IF($C27="","",COUNTIF(คะแนน16!$BU$8:$BU$52,L$11))</f>
        <v/>
      </c>
      <c r="M27" s="423" t="str">
        <f ca="1">IF($C27="","",COUNTIF(คะแนน16!$BU$8:$BU$52,M$11))</f>
        <v/>
      </c>
      <c r="N27" s="423" t="str">
        <f ca="1">IF($C27="","",COUNTIF(คะแนน16!$BU$8:$BU$52,N$11))</f>
        <v/>
      </c>
      <c r="O27" s="423" t="str">
        <f ca="1">IF($C27="","",COUNTIF(คะแนน16!$BU$8:$BU$52,O$11))</f>
        <v/>
      </c>
      <c r="P27" s="423" t="str">
        <f ca="1">IF($C27="","",COUNTIF(คะแนน16!$BU$8:$BU$52,P$11))</f>
        <v/>
      </c>
      <c r="Q27" s="423" t="str">
        <f ca="1">IF($C27="","",COUNTIF(คะแนน16!$BU$8:$BU$52,Q$11))</f>
        <v/>
      </c>
    </row>
    <row r="28" spans="2:17" ht="18" customHeight="1" x14ac:dyDescent="0.25">
      <c r="B28" s="405">
        <v>17</v>
      </c>
      <c r="C28" s="473" t="str">
        <f ca="1">IF(INDIRECT("หน้าหลัก!D34")="","",INDIRECT("หน้าหลัก!D34"))</f>
        <v/>
      </c>
      <c r="D28" s="474" t="str">
        <f ca="1">IF(C28="","",INDIRECT("หน้าหลัก!E34"))</f>
        <v/>
      </c>
      <c r="E28" s="473" t="str">
        <f ca="1">IF(C28="","",INDIRECT("หน้าหลัก!F34"))</f>
        <v/>
      </c>
      <c r="F28" s="473" t="str">
        <f ca="1">IF(C28="","",INDIRECT("หน้าหลัก!H34"))</f>
        <v/>
      </c>
      <c r="G28" s="473" t="str">
        <f t="shared" ca="1" si="0"/>
        <v/>
      </c>
      <c r="H28" s="423" t="str">
        <f ca="1">IF($C28="","",COUNTIF(คะแนน17!$BU$8:$BU$52,H$11))</f>
        <v/>
      </c>
      <c r="I28" s="423" t="str">
        <f ca="1">IF($C28="","",COUNTIF(คะแนน17!$BU$8:$BU$52,I$11))</f>
        <v/>
      </c>
      <c r="J28" s="423" t="str">
        <f ca="1">IF($C28="","",COUNTIF(คะแนน17!$BU$8:$BU$52,J$11))</f>
        <v/>
      </c>
      <c r="K28" s="423" t="str">
        <f ca="1">IF($C28="","",COUNTIF(คะแนน17!$BU$8:$BU$52,K$11))</f>
        <v/>
      </c>
      <c r="L28" s="423" t="str">
        <f ca="1">IF($C28="","",COUNTIF(คะแนน17!$BU$8:$BU$52,L$11))</f>
        <v/>
      </c>
      <c r="M28" s="423" t="str">
        <f ca="1">IF($C28="","",COUNTIF(คะแนน17!$BU$8:$BU$52,M$11))</f>
        <v/>
      </c>
      <c r="N28" s="423" t="str">
        <f ca="1">IF($C28="","",COUNTIF(คะแนน17!$BU$8:$BU$52,N$11))</f>
        <v/>
      </c>
      <c r="O28" s="423" t="str">
        <f ca="1">IF($C28="","",COUNTIF(คะแนน17!$BU$8:$BU$52,O$11))</f>
        <v/>
      </c>
      <c r="P28" s="423" t="str">
        <f ca="1">IF($C28="","",COUNTIF(คะแนน17!$BU$8:$BU$52,P$11))</f>
        <v/>
      </c>
      <c r="Q28" s="423" t="str">
        <f ca="1">IF($C28="","",COUNTIF(คะแนน17!$BU$8:$BU$52,Q$11))</f>
        <v/>
      </c>
    </row>
    <row r="29" spans="2:17" ht="18" customHeight="1" x14ac:dyDescent="0.25">
      <c r="B29" s="406">
        <v>18</v>
      </c>
      <c r="C29" s="475" t="str">
        <f ca="1">IF(INDIRECT("หน้าหลัก!D35")="","",INDIRECT("หน้าหลัก!D35"))</f>
        <v/>
      </c>
      <c r="D29" s="476" t="str">
        <f ca="1">IF(C29="","",INDIRECT("หน้าหลัก!E35"))</f>
        <v/>
      </c>
      <c r="E29" s="475" t="str">
        <f ca="1">IF(C29="","",INDIRECT("หน้าหลัก!F35"))</f>
        <v/>
      </c>
      <c r="F29" s="475" t="str">
        <f ca="1">IF(C29="","",INDIRECT("หน้าหลัก!H35"))</f>
        <v/>
      </c>
      <c r="G29" s="475" t="str">
        <f t="shared" ca="1" si="0"/>
        <v/>
      </c>
      <c r="H29" s="424" t="str">
        <f ca="1">IF($C29="","",COUNTIF(คะแนน18!$BU$8:$BU$52,H$11))</f>
        <v/>
      </c>
      <c r="I29" s="424" t="str">
        <f ca="1">IF($C29="","",COUNTIF(คะแนน18!$BU$8:$BU$52,I$11))</f>
        <v/>
      </c>
      <c r="J29" s="424" t="str">
        <f ca="1">IF($C29="","",COUNTIF(คะแนน18!$BU$8:$BU$52,J$11))</f>
        <v/>
      </c>
      <c r="K29" s="424" t="str">
        <f ca="1">IF($C29="","",COUNTIF(คะแนน18!$BU$8:$BU$52,K$11))</f>
        <v/>
      </c>
      <c r="L29" s="424" t="str">
        <f ca="1">IF($C29="","",COUNTIF(คะแนน18!$BU$8:$BU$52,L$11))</f>
        <v/>
      </c>
      <c r="M29" s="424" t="str">
        <f ca="1">IF($C29="","",COUNTIF(คะแนน18!$BU$8:$BU$52,M$11))</f>
        <v/>
      </c>
      <c r="N29" s="424" t="str">
        <f ca="1">IF($C29="","",COUNTIF(คะแนน18!$BU$8:$BU$52,N$11))</f>
        <v/>
      </c>
      <c r="O29" s="424" t="str">
        <f ca="1">IF($C29="","",COUNTIF(คะแนน18!$BU$8:$BU$52,O$11))</f>
        <v/>
      </c>
      <c r="P29" s="424" t="str">
        <f ca="1">IF($C29="","",COUNTIF(คะแนน18!$BU$8:$BU$52,P$11))</f>
        <v/>
      </c>
      <c r="Q29" s="424" t="str">
        <f ca="1">IF($C29="","",COUNTIF(คะแนน18!$BU$8:$BU$52,Q$11))</f>
        <v/>
      </c>
    </row>
    <row r="30" spans="2:17" ht="18" hidden="1" customHeight="1" x14ac:dyDescent="0.25">
      <c r="B30" s="450"/>
      <c r="C30" s="401"/>
      <c r="D30" s="401"/>
      <c r="E30" s="402"/>
      <c r="F30" s="402"/>
      <c r="G30" s="402"/>
      <c r="H30" s="451"/>
      <c r="I30" s="451"/>
      <c r="J30" s="451"/>
      <c r="K30" s="451"/>
      <c r="L30" s="451"/>
      <c r="M30" s="451"/>
      <c r="N30" s="451"/>
      <c r="O30" s="451"/>
      <c r="P30" s="451"/>
      <c r="Q30" s="451"/>
    </row>
    <row r="31" spans="2:17" ht="18" hidden="1" customHeight="1" x14ac:dyDescent="0.25">
      <c r="B31" s="450"/>
      <c r="C31" s="401"/>
      <c r="D31" s="401"/>
      <c r="E31" s="402"/>
      <c r="F31" s="402"/>
      <c r="G31" s="402"/>
      <c r="H31" s="451"/>
      <c r="I31" s="451"/>
      <c r="J31" s="451"/>
      <c r="K31" s="451"/>
      <c r="L31" s="451"/>
      <c r="M31" s="451"/>
      <c r="N31" s="451"/>
      <c r="O31" s="451"/>
      <c r="P31" s="451"/>
      <c r="Q31" s="451"/>
    </row>
    <row r="32" spans="2:17" ht="18" hidden="1" customHeight="1" x14ac:dyDescent="0.25">
      <c r="B32" s="450"/>
      <c r="C32" s="401"/>
      <c r="D32" s="401"/>
      <c r="E32" s="402"/>
      <c r="F32" s="402"/>
      <c r="G32" s="402"/>
      <c r="H32" s="452"/>
      <c r="I32" s="452"/>
      <c r="J32" s="452"/>
      <c r="K32" s="452"/>
      <c r="L32" s="452"/>
      <c r="M32" s="452"/>
      <c r="N32" s="452"/>
      <c r="O32" s="452"/>
      <c r="P32" s="452"/>
      <c r="Q32" s="452"/>
    </row>
    <row r="33" spans="2:20" ht="21" customHeight="1" x14ac:dyDescent="0.25">
      <c r="B33" s="610" t="s">
        <v>49</v>
      </c>
      <c r="C33" s="611"/>
      <c r="D33" s="611"/>
      <c r="E33" s="611"/>
      <c r="F33" s="611"/>
      <c r="G33" s="612"/>
      <c r="H33" s="500">
        <f ca="1">SUM(H12:H29)</f>
        <v>35</v>
      </c>
      <c r="I33" s="500">
        <f t="shared" ref="I33:Q33" ca="1" si="1">SUM(I12:I29)</f>
        <v>32</v>
      </c>
      <c r="J33" s="500">
        <f t="shared" ca="1" si="1"/>
        <v>17</v>
      </c>
      <c r="K33" s="500">
        <f t="shared" ca="1" si="1"/>
        <v>15</v>
      </c>
      <c r="L33" s="500">
        <f t="shared" ca="1" si="1"/>
        <v>7</v>
      </c>
      <c r="M33" s="500">
        <f t="shared" ca="1" si="1"/>
        <v>2</v>
      </c>
      <c r="N33" s="500">
        <f t="shared" ca="1" si="1"/>
        <v>2</v>
      </c>
      <c r="O33" s="500">
        <f t="shared" ca="1" si="1"/>
        <v>0</v>
      </c>
      <c r="P33" s="500">
        <f t="shared" ca="1" si="1"/>
        <v>0</v>
      </c>
      <c r="Q33" s="500">
        <f t="shared" ca="1" si="1"/>
        <v>0</v>
      </c>
    </row>
    <row r="34" spans="2:20" ht="4.5" customHeight="1" x14ac:dyDescent="0.3">
      <c r="B34" s="453"/>
      <c r="C34" s="453"/>
      <c r="D34" s="454"/>
      <c r="E34" s="454"/>
      <c r="F34" s="454"/>
      <c r="G34" s="454"/>
      <c r="H34" s="454"/>
      <c r="I34" s="454"/>
      <c r="J34" s="454"/>
      <c r="K34" s="454"/>
      <c r="L34" s="454"/>
      <c r="M34" s="454"/>
      <c r="N34" s="454"/>
      <c r="O34" s="454"/>
      <c r="P34" s="454"/>
      <c r="Q34" s="454"/>
    </row>
    <row r="35" spans="2:20" ht="20.25" customHeight="1" x14ac:dyDescent="0.35">
      <c r="B35" s="593" t="s">
        <v>69</v>
      </c>
      <c r="C35" s="594"/>
      <c r="D35" s="595"/>
      <c r="E35" s="419" t="s">
        <v>31</v>
      </c>
      <c r="F35" s="419" t="s">
        <v>29</v>
      </c>
      <c r="G35" s="419" t="s">
        <v>33</v>
      </c>
      <c r="H35" s="628" t="s">
        <v>32</v>
      </c>
      <c r="I35" s="629"/>
      <c r="J35" s="614" t="s">
        <v>36</v>
      </c>
      <c r="K35" s="615"/>
      <c r="L35" s="616"/>
      <c r="M35" s="455"/>
      <c r="N35" s="455"/>
      <c r="O35" s="455"/>
      <c r="P35" s="456"/>
      <c r="Q35" s="456"/>
    </row>
    <row r="36" spans="2:20" ht="21" x14ac:dyDescent="0.35">
      <c r="B36" s="600" t="s">
        <v>71</v>
      </c>
      <c r="C36" s="600"/>
      <c r="D36" s="600"/>
      <c r="E36" s="408">
        <f ca="1">COUNTIF(คุณลักษณะ!$T$8:$T$52,E$35)</f>
        <v>10</v>
      </c>
      <c r="F36" s="408">
        <f ca="1">COUNTIF(คุณลักษณะ!$T$8:$T$52,F$35)</f>
        <v>1</v>
      </c>
      <c r="G36" s="408">
        <f ca="1">COUNTIF(คุณลักษณะ!$T$8:$T$52,G$35)</f>
        <v>0</v>
      </c>
      <c r="H36" s="630">
        <f ca="1">COUNTIF(คุณลักษณะ!$T$8:$T$52,H$35)</f>
        <v>0</v>
      </c>
      <c r="I36" s="630"/>
      <c r="J36" s="617">
        <f ca="1">SUM(E36:I36)</f>
        <v>11</v>
      </c>
      <c r="K36" s="618"/>
      <c r="L36" s="619"/>
      <c r="M36" s="457"/>
      <c r="N36" s="457"/>
      <c r="O36" s="457"/>
      <c r="P36" s="403"/>
      <c r="Q36" s="403"/>
    </row>
    <row r="37" spans="2:20" ht="21" x14ac:dyDescent="0.35">
      <c r="B37" s="627" t="s">
        <v>72</v>
      </c>
      <c r="C37" s="627"/>
      <c r="D37" s="627"/>
      <c r="E37" s="409">
        <f ca="1">COUNTIF(อ่านคิด!$P$8:$P$52,E$35)</f>
        <v>6</v>
      </c>
      <c r="F37" s="409">
        <f ca="1">COUNTIF(อ่านคิด!$P$8:$P$52,F$35)</f>
        <v>2</v>
      </c>
      <c r="G37" s="409">
        <f ca="1">COUNTIF(อ่านคิด!$P$8:$P$52,G$35)</f>
        <v>3</v>
      </c>
      <c r="H37" s="631">
        <f ca="1">COUNTIF(อ่านคิด!$P$8:$P$52,H$35)</f>
        <v>0</v>
      </c>
      <c r="I37" s="631"/>
      <c r="J37" s="620">
        <f ca="1">SUM(E37:I37)</f>
        <v>11</v>
      </c>
      <c r="K37" s="621"/>
      <c r="L37" s="622"/>
      <c r="M37" s="458"/>
      <c r="N37" s="458"/>
      <c r="O37" s="458"/>
      <c r="P37" s="403"/>
      <c r="Q37" s="403"/>
    </row>
    <row r="38" spans="2:20" ht="21" customHeight="1" x14ac:dyDescent="0.35">
      <c r="B38" s="459" t="s">
        <v>39</v>
      </c>
      <c r="C38" s="454"/>
      <c r="D38" s="454"/>
      <c r="E38" s="454"/>
      <c r="F38" s="454"/>
      <c r="G38" s="454"/>
      <c r="H38" s="454"/>
      <c r="I38" s="454"/>
      <c r="J38" s="454"/>
      <c r="K38" s="454"/>
      <c r="L38" s="454"/>
      <c r="M38" s="454"/>
      <c r="N38" s="454"/>
      <c r="O38" s="454"/>
      <c r="P38" s="454"/>
      <c r="Q38" s="454"/>
    </row>
    <row r="39" spans="2:20" ht="21" customHeight="1" x14ac:dyDescent="0.35">
      <c r="B39" s="460"/>
      <c r="C39" s="460" t="s">
        <v>40</v>
      </c>
      <c r="D39" s="461"/>
      <c r="E39" s="461"/>
      <c r="F39" s="461"/>
      <c r="G39" s="461"/>
      <c r="H39" s="311" t="str">
        <f ca="1">INDIRECT("หน้าหลัก!L8")</f>
        <v>หัวหน้างานวัดผล</v>
      </c>
      <c r="K39" s="463"/>
      <c r="L39" s="463"/>
      <c r="M39" s="463"/>
      <c r="N39" s="463"/>
      <c r="P39" s="460"/>
      <c r="Q39" s="460"/>
    </row>
    <row r="40" spans="2:20" ht="21" customHeight="1" x14ac:dyDescent="0.35">
      <c r="B40" s="460"/>
      <c r="C40" s="460" t="s">
        <v>40</v>
      </c>
      <c r="D40" s="461"/>
      <c r="E40" s="464"/>
      <c r="F40" s="465"/>
      <c r="G40" s="465"/>
      <c r="H40" s="311" t="str">
        <f ca="1">INDIRECT("หน้าหลัก!L9")</f>
        <v>หัวหน้าฝ่ายวิชาการ</v>
      </c>
      <c r="I40" s="463"/>
      <c r="J40" s="463"/>
      <c r="K40" s="463"/>
      <c r="L40" s="463"/>
      <c r="M40" s="463"/>
      <c r="N40" s="463"/>
      <c r="P40" s="460"/>
      <c r="Q40" s="460"/>
    </row>
    <row r="41" spans="2:20" ht="3.75" customHeight="1" x14ac:dyDescent="0.35">
      <c r="B41" s="460"/>
      <c r="C41" s="460"/>
      <c r="D41" s="460"/>
      <c r="E41" s="460"/>
      <c r="F41" s="460"/>
      <c r="G41" s="460"/>
      <c r="H41" s="460"/>
      <c r="I41" s="599"/>
      <c r="J41" s="599"/>
      <c r="K41" s="599"/>
      <c r="L41" s="599"/>
      <c r="M41" s="599"/>
      <c r="N41" s="599"/>
      <c r="O41" s="460"/>
      <c r="P41" s="460"/>
      <c r="Q41" s="460"/>
    </row>
    <row r="42" spans="2:20" ht="21" customHeight="1" x14ac:dyDescent="0.35">
      <c r="B42" s="459" t="s">
        <v>41</v>
      </c>
      <c r="C42" s="460"/>
      <c r="D42" s="460"/>
      <c r="E42" s="460"/>
      <c r="F42" s="460"/>
      <c r="G42" s="460"/>
      <c r="H42" s="460"/>
      <c r="I42" s="460"/>
      <c r="J42" s="460"/>
      <c r="K42" s="466"/>
      <c r="L42" s="466"/>
      <c r="M42" s="466"/>
      <c r="N42" s="466"/>
      <c r="O42" s="466"/>
      <c r="P42" s="460"/>
      <c r="Q42" s="460"/>
    </row>
    <row r="43" spans="2:20" ht="4.5" customHeight="1" x14ac:dyDescent="0.35">
      <c r="B43" s="467"/>
      <c r="K43" s="466"/>
      <c r="L43" s="596"/>
      <c r="M43" s="596"/>
      <c r="N43" s="596"/>
      <c r="O43" s="596"/>
      <c r="P43" s="460"/>
      <c r="Q43" s="463"/>
    </row>
    <row r="44" spans="2:20" ht="21" customHeight="1" x14ac:dyDescent="0.35">
      <c r="B44" s="449"/>
      <c r="C44" s="449"/>
      <c r="D44" s="449"/>
      <c r="E44" s="449"/>
      <c r="F44" s="468" t="s">
        <v>42</v>
      </c>
      <c r="G44" s="449"/>
      <c r="H44" s="468" t="s">
        <v>43</v>
      </c>
      <c r="S44" s="460"/>
      <c r="T44" s="443"/>
    </row>
    <row r="45" spans="2:20" ht="9" customHeight="1" x14ac:dyDescent="0.35">
      <c r="B45" s="449"/>
      <c r="C45" s="449"/>
      <c r="D45" s="449"/>
      <c r="E45" s="449"/>
      <c r="F45" s="468"/>
      <c r="G45" s="449"/>
      <c r="H45" s="468"/>
      <c r="S45" s="460"/>
      <c r="T45" s="443"/>
    </row>
    <row r="46" spans="2:20" ht="21" customHeight="1" x14ac:dyDescent="0.35">
      <c r="E46" s="460" t="s">
        <v>40</v>
      </c>
      <c r="F46" s="464"/>
      <c r="G46" s="465"/>
      <c r="H46" s="465"/>
      <c r="I46" s="465"/>
      <c r="J46" s="465"/>
      <c r="K46" s="477" t="str">
        <f ca="1">INDIRECT("หน้าหลัก!L10")</f>
        <v>ผู้อำนวยการ</v>
      </c>
      <c r="M46" s="469"/>
      <c r="N46" s="469"/>
      <c r="O46" s="469"/>
      <c r="P46" s="470"/>
      <c r="Q46" s="470"/>
      <c r="S46" s="460"/>
      <c r="T46" s="443"/>
    </row>
    <row r="47" spans="2:20" ht="21" customHeight="1" x14ac:dyDescent="0.35">
      <c r="B47" s="449"/>
      <c r="C47" s="449"/>
      <c r="D47" s="449"/>
      <c r="E47" s="460"/>
      <c r="F47" s="609" t="str">
        <f ca="1">"( "&amp;INDIRECT("หน้าหลัก!E10")&amp;" )"</f>
        <v>( นายทรงพล  ศิริรมยานนท์ )</v>
      </c>
      <c r="G47" s="609"/>
      <c r="H47" s="609"/>
      <c r="I47" s="609"/>
      <c r="J47" s="609"/>
      <c r="L47" s="448"/>
      <c r="M47" s="448"/>
      <c r="N47" s="448"/>
      <c r="O47" s="448"/>
      <c r="P47" s="448"/>
      <c r="Q47" s="460"/>
      <c r="S47" s="460"/>
      <c r="T47" s="443"/>
    </row>
    <row r="48" spans="2:20" ht="21" customHeight="1" x14ac:dyDescent="0.35">
      <c r="E48" s="523" t="s">
        <v>45</v>
      </c>
      <c r="F48" s="519">
        <f>หน้าหลัก!M12</f>
        <v>25</v>
      </c>
      <c r="G48" s="468" t="s">
        <v>46</v>
      </c>
      <c r="H48" s="601" t="str">
        <f>หน้าหลัก!N12</f>
        <v>มีนาคม</v>
      </c>
      <c r="I48" s="601"/>
      <c r="J48" s="601"/>
      <c r="K48" s="468" t="s">
        <v>385</v>
      </c>
      <c r="L48" s="601">
        <f>หน้าหลัก!O12</f>
        <v>2562</v>
      </c>
      <c r="M48" s="601"/>
      <c r="N48" s="468"/>
      <c r="Q48" s="460" t="s">
        <v>44</v>
      </c>
      <c r="T48" s="443"/>
    </row>
    <row r="49" spans="2:17" ht="21" customHeight="1" x14ac:dyDescent="0.35">
      <c r="B49" s="460"/>
      <c r="C49" s="460"/>
      <c r="D49" s="460"/>
      <c r="E49" s="460"/>
      <c r="F49" s="460"/>
    </row>
    <row r="50" spans="2:17" ht="4.5" customHeight="1" x14ac:dyDescent="0.25"/>
    <row r="51" spans="2:17" x14ac:dyDescent="0.25"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3"/>
      <c r="O51" s="443"/>
      <c r="P51" s="443"/>
      <c r="Q51" s="443"/>
    </row>
    <row r="52" spans="2:17" x14ac:dyDescent="0.25"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3"/>
      <c r="O52" s="443"/>
      <c r="P52" s="443"/>
      <c r="Q52" s="443"/>
    </row>
    <row r="53" spans="2:17" hidden="1" x14ac:dyDescent="0.25">
      <c r="B53" s="443"/>
      <c r="C53" s="443"/>
      <c r="D53" s="443"/>
      <c r="E53" s="443"/>
      <c r="F53" s="443"/>
      <c r="G53" s="443"/>
      <c r="H53" s="443"/>
      <c r="I53" s="443"/>
      <c r="J53" s="443"/>
      <c r="K53" s="443"/>
      <c r="L53" s="443"/>
      <c r="M53" s="443"/>
      <c r="N53" s="443"/>
      <c r="O53" s="443"/>
      <c r="P53" s="443"/>
      <c r="Q53" s="443"/>
    </row>
    <row r="54" spans="2:17" hidden="1" x14ac:dyDescent="0.25">
      <c r="B54" s="443"/>
      <c r="C54" s="443"/>
      <c r="D54" s="443"/>
      <c r="E54" s="443"/>
      <c r="F54" s="443"/>
      <c r="G54" s="443"/>
      <c r="H54" s="443"/>
      <c r="I54" s="443"/>
      <c r="J54" s="443"/>
      <c r="K54" s="443"/>
      <c r="L54" s="443"/>
      <c r="M54" s="443"/>
      <c r="N54" s="443"/>
      <c r="O54" s="443"/>
      <c r="P54" s="443"/>
      <c r="Q54" s="443"/>
    </row>
    <row r="55" spans="2:17" hidden="1" x14ac:dyDescent="0.25">
      <c r="B55" s="443"/>
      <c r="C55" s="443"/>
      <c r="D55" s="443"/>
      <c r="E55" s="443"/>
      <c r="F55" s="443"/>
      <c r="G55" s="443"/>
      <c r="H55" s="443"/>
      <c r="I55" s="443"/>
      <c r="J55" s="443"/>
      <c r="K55" s="443"/>
      <c r="L55" s="443"/>
      <c r="M55" s="443"/>
      <c r="N55" s="443"/>
      <c r="O55" s="443"/>
      <c r="P55" s="443"/>
      <c r="Q55" s="443"/>
    </row>
    <row r="56" spans="2:17" hidden="1" x14ac:dyDescent="0.25">
      <c r="B56" s="443"/>
      <c r="C56" s="443"/>
      <c r="D56" s="443"/>
      <c r="E56" s="443"/>
      <c r="F56" s="443"/>
      <c r="G56" s="443"/>
      <c r="H56" s="443"/>
      <c r="I56" s="443"/>
      <c r="J56" s="443"/>
      <c r="K56" s="443"/>
      <c r="L56" s="443"/>
      <c r="M56" s="443"/>
      <c r="N56" s="443"/>
      <c r="O56" s="443"/>
      <c r="P56" s="443"/>
      <c r="Q56" s="443"/>
    </row>
    <row r="57" spans="2:17" hidden="1" x14ac:dyDescent="0.25">
      <c r="B57" s="443"/>
      <c r="C57" s="443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3"/>
      <c r="O57" s="443"/>
      <c r="P57" s="443"/>
      <c r="Q57" s="443"/>
    </row>
    <row r="58" spans="2:17" hidden="1" x14ac:dyDescent="0.25">
      <c r="B58" s="443"/>
      <c r="C58" s="443"/>
      <c r="D58" s="443"/>
      <c r="E58" s="443"/>
      <c r="F58" s="443"/>
      <c r="G58" s="443"/>
      <c r="H58" s="443"/>
      <c r="I58" s="443"/>
      <c r="J58" s="443"/>
      <c r="K58" s="443"/>
      <c r="L58" s="443"/>
      <c r="M58" s="443"/>
      <c r="N58" s="443"/>
      <c r="O58" s="443"/>
      <c r="P58" s="443"/>
      <c r="Q58" s="443"/>
    </row>
    <row r="59" spans="2:17" x14ac:dyDescent="0.25">
      <c r="B59" s="443"/>
      <c r="C59" s="443"/>
      <c r="D59" s="443"/>
      <c r="E59" s="443"/>
      <c r="F59" s="443"/>
      <c r="G59" s="443"/>
      <c r="H59" s="443"/>
      <c r="I59" s="443"/>
      <c r="J59" s="443"/>
      <c r="K59" s="443"/>
      <c r="L59" s="443"/>
      <c r="M59" s="443"/>
      <c r="N59" s="443"/>
      <c r="O59" s="443"/>
      <c r="P59" s="443"/>
      <c r="Q59" s="443"/>
    </row>
  </sheetData>
  <sheetProtection algorithmName="SHA-512" hashValue="V8EJrzlBFG8HRdqXxt1os+mwjnoklz4cbr4ZN1FSpLEsJ9I5ZGNWz3G4Rj+WGHYSpZSAY2ceLkBZ2vAIcyzs+Q==" saltValue="lNktsjr0lA+BEASLnBnpzA==" spinCount="100000" sheet="1" objects="1" scenarios="1"/>
  <mergeCells count="33">
    <mergeCell ref="D8:Q8"/>
    <mergeCell ref="B9:Q9"/>
    <mergeCell ref="J35:L35"/>
    <mergeCell ref="J36:L36"/>
    <mergeCell ref="J37:L37"/>
    <mergeCell ref="E10:E11"/>
    <mergeCell ref="G10:G11"/>
    <mergeCell ref="F10:F11"/>
    <mergeCell ref="B37:D37"/>
    <mergeCell ref="H35:I35"/>
    <mergeCell ref="H36:I36"/>
    <mergeCell ref="H37:I37"/>
    <mergeCell ref="C10:C11"/>
    <mergeCell ref="L48:M48"/>
    <mergeCell ref="H48:J48"/>
    <mergeCell ref="F47:J47"/>
    <mergeCell ref="B33:G33"/>
    <mergeCell ref="D10:D11"/>
    <mergeCell ref="B35:D35"/>
    <mergeCell ref="L43:O43"/>
    <mergeCell ref="D3:Q3"/>
    <mergeCell ref="D4:Q4"/>
    <mergeCell ref="D5:Q5"/>
    <mergeCell ref="I41:N41"/>
    <mergeCell ref="B36:D36"/>
    <mergeCell ref="B8:C8"/>
    <mergeCell ref="D7:J7"/>
    <mergeCell ref="B7:C7"/>
    <mergeCell ref="M7:O7"/>
    <mergeCell ref="P7:Q7"/>
    <mergeCell ref="H10:O10"/>
    <mergeCell ref="P10:Q10"/>
    <mergeCell ref="B10:B11"/>
  </mergeCells>
  <printOptions horizontalCentered="1"/>
  <pageMargins left="0.55118110236220474" right="0.27" top="0.31" bottom="0.31496062992125984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FF63"/>
  <sheetViews>
    <sheetView workbookViewId="0">
      <pane xSplit="5" ySplit="7" topLeftCell="BN8" activePane="bottomRight" state="frozen"/>
      <selection activeCell="BL7" sqref="BL7"/>
      <selection pane="topRight" activeCell="BL7" sqref="BL7"/>
      <selection pane="bottomLeft" activeCell="BL7" sqref="BL7"/>
      <selection pane="bottomRight" activeCell="EE7" sqref="EE7"/>
    </sheetView>
  </sheetViews>
  <sheetFormatPr defaultColWidth="0" defaultRowHeight="15" zeroHeight="1" x14ac:dyDescent="0.25"/>
  <cols>
    <col min="1" max="1" width="2.375" style="94" customWidth="1"/>
    <col min="2" max="2" width="3.5" style="304" customWidth="1"/>
    <col min="3" max="3" width="6.75" style="304" customWidth="1"/>
    <col min="4" max="4" width="20.375" style="304" customWidth="1"/>
    <col min="5" max="5" width="5.375" style="304" customWidth="1"/>
    <col min="6" max="7" width="5.375" style="304" hidden="1" customWidth="1"/>
    <col min="8" max="12" width="1.875" style="305" customWidth="1"/>
    <col min="13" max="151" width="1.875" style="304" customWidth="1"/>
    <col min="152" max="152" width="6.625" style="304" customWidth="1"/>
    <col min="153" max="157" width="6" style="304" customWidth="1"/>
    <col min="158" max="158" width="9.25" style="304" customWidth="1"/>
    <col min="159" max="159" width="17" style="304" hidden="1" customWidth="1"/>
    <col min="160" max="160" width="9" style="94" customWidth="1"/>
    <col min="161" max="16384" width="9" style="3" hidden="1"/>
  </cols>
  <sheetData>
    <row r="1" spans="1:162" ht="18" customHeight="1" x14ac:dyDescent="0.25">
      <c r="A1" s="97"/>
      <c r="B1" s="97"/>
      <c r="C1" s="97"/>
      <c r="D1" s="97"/>
      <c r="E1" s="97"/>
      <c r="F1" s="97"/>
      <c r="G1" s="97"/>
      <c r="H1" s="173"/>
      <c r="I1" s="173"/>
      <c r="J1" s="173"/>
      <c r="K1" s="173"/>
      <c r="L1" s="173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</row>
    <row r="2" spans="1:162" ht="33" customHeight="1" thickBot="1" x14ac:dyDescent="0.3">
      <c r="A2" s="97"/>
      <c r="B2" s="97"/>
      <c r="C2" s="97"/>
      <c r="D2" s="97"/>
      <c r="E2" s="97"/>
      <c r="F2" s="97"/>
      <c r="G2" s="97"/>
      <c r="H2" s="173"/>
      <c r="I2" s="173"/>
      <c r="J2" s="173"/>
      <c r="K2" s="173"/>
      <c r="L2" s="173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</row>
    <row r="3" spans="1:162" ht="17.25" customHeight="1" x14ac:dyDescent="0.25">
      <c r="A3" s="97"/>
      <c r="B3" s="634" t="s">
        <v>73</v>
      </c>
      <c r="C3" s="637" t="s">
        <v>86</v>
      </c>
      <c r="D3" s="640" t="s">
        <v>87</v>
      </c>
      <c r="E3" s="248" t="s">
        <v>88</v>
      </c>
      <c r="F3" s="249"/>
      <c r="G3" s="225"/>
      <c r="H3" s="632">
        <v>1</v>
      </c>
      <c r="I3" s="633"/>
      <c r="J3" s="633"/>
      <c r="K3" s="633"/>
      <c r="L3" s="643"/>
      <c r="M3" s="644"/>
      <c r="N3" s="645">
        <v>2</v>
      </c>
      <c r="O3" s="633"/>
      <c r="P3" s="633"/>
      <c r="Q3" s="633"/>
      <c r="R3" s="633"/>
      <c r="S3" s="633"/>
      <c r="T3" s="632">
        <v>3</v>
      </c>
      <c r="U3" s="633"/>
      <c r="V3" s="633"/>
      <c r="W3" s="633"/>
      <c r="X3" s="633"/>
      <c r="Y3" s="633"/>
      <c r="Z3" s="632">
        <v>4</v>
      </c>
      <c r="AA3" s="633"/>
      <c r="AB3" s="633"/>
      <c r="AC3" s="633"/>
      <c r="AD3" s="633"/>
      <c r="AE3" s="644"/>
      <c r="AF3" s="632">
        <v>5</v>
      </c>
      <c r="AG3" s="633"/>
      <c r="AH3" s="633"/>
      <c r="AI3" s="633"/>
      <c r="AJ3" s="643"/>
      <c r="AK3" s="644"/>
      <c r="AL3" s="632">
        <v>6</v>
      </c>
      <c r="AM3" s="633"/>
      <c r="AN3" s="633"/>
      <c r="AO3" s="633"/>
      <c r="AP3" s="643"/>
      <c r="AQ3" s="643"/>
      <c r="AR3" s="632">
        <v>7</v>
      </c>
      <c r="AS3" s="633"/>
      <c r="AT3" s="633"/>
      <c r="AU3" s="633"/>
      <c r="AV3" s="643"/>
      <c r="AW3" s="643"/>
      <c r="AX3" s="632">
        <v>8</v>
      </c>
      <c r="AY3" s="633"/>
      <c r="AZ3" s="633"/>
      <c r="BA3" s="633"/>
      <c r="BB3" s="633"/>
      <c r="BC3" s="633"/>
      <c r="BD3" s="632">
        <v>9</v>
      </c>
      <c r="BE3" s="633"/>
      <c r="BF3" s="633"/>
      <c r="BG3" s="633"/>
      <c r="BH3" s="643"/>
      <c r="BI3" s="643"/>
      <c r="BJ3" s="632">
        <v>10</v>
      </c>
      <c r="BK3" s="633"/>
      <c r="BL3" s="633"/>
      <c r="BM3" s="633"/>
      <c r="BN3" s="643"/>
      <c r="BO3" s="644"/>
      <c r="BP3" s="632">
        <v>11</v>
      </c>
      <c r="BQ3" s="633"/>
      <c r="BR3" s="633"/>
      <c r="BS3" s="633"/>
      <c r="BT3" s="643"/>
      <c r="BU3" s="643"/>
      <c r="BV3" s="632">
        <v>12</v>
      </c>
      <c r="BW3" s="633"/>
      <c r="BX3" s="633"/>
      <c r="BY3" s="633"/>
      <c r="BZ3" s="643"/>
      <c r="CA3" s="643"/>
      <c r="CB3" s="632">
        <v>13</v>
      </c>
      <c r="CC3" s="633"/>
      <c r="CD3" s="633"/>
      <c r="CE3" s="633"/>
      <c r="CF3" s="643"/>
      <c r="CG3" s="644"/>
      <c r="CH3" s="632">
        <v>14</v>
      </c>
      <c r="CI3" s="633"/>
      <c r="CJ3" s="633"/>
      <c r="CK3" s="633"/>
      <c r="CL3" s="643"/>
      <c r="CM3" s="643"/>
      <c r="CN3" s="632">
        <v>15</v>
      </c>
      <c r="CO3" s="633"/>
      <c r="CP3" s="633"/>
      <c r="CQ3" s="633"/>
      <c r="CR3" s="643"/>
      <c r="CS3" s="643"/>
      <c r="CT3" s="632">
        <v>16</v>
      </c>
      <c r="CU3" s="633"/>
      <c r="CV3" s="633"/>
      <c r="CW3" s="633"/>
      <c r="CX3" s="643"/>
      <c r="CY3" s="644"/>
      <c r="CZ3" s="632">
        <v>17</v>
      </c>
      <c r="DA3" s="633"/>
      <c r="DB3" s="633"/>
      <c r="DC3" s="633"/>
      <c r="DD3" s="643"/>
      <c r="DE3" s="643"/>
      <c r="DF3" s="632">
        <v>18</v>
      </c>
      <c r="DG3" s="633"/>
      <c r="DH3" s="633"/>
      <c r="DI3" s="633"/>
      <c r="DJ3" s="643"/>
      <c r="DK3" s="643"/>
      <c r="DL3" s="632">
        <v>19</v>
      </c>
      <c r="DM3" s="633"/>
      <c r="DN3" s="633"/>
      <c r="DO3" s="633"/>
      <c r="DP3" s="643"/>
      <c r="DQ3" s="643"/>
      <c r="DR3" s="632">
        <v>20</v>
      </c>
      <c r="DS3" s="633"/>
      <c r="DT3" s="633"/>
      <c r="DU3" s="633"/>
      <c r="DV3" s="643"/>
      <c r="DW3" s="643"/>
      <c r="DX3" s="632">
        <v>21</v>
      </c>
      <c r="DY3" s="633"/>
      <c r="DZ3" s="633"/>
      <c r="EA3" s="633"/>
      <c r="EB3" s="643"/>
      <c r="EC3" s="644"/>
      <c r="ED3" s="632">
        <v>22</v>
      </c>
      <c r="EE3" s="633"/>
      <c r="EF3" s="633"/>
      <c r="EG3" s="633"/>
      <c r="EH3" s="643"/>
      <c r="EI3" s="644"/>
      <c r="EJ3" s="632">
        <v>23</v>
      </c>
      <c r="EK3" s="633"/>
      <c r="EL3" s="633"/>
      <c r="EM3" s="633"/>
      <c r="EN3" s="643"/>
      <c r="EO3" s="643"/>
      <c r="EP3" s="632">
        <v>24</v>
      </c>
      <c r="EQ3" s="633"/>
      <c r="ER3" s="633"/>
      <c r="ES3" s="633"/>
      <c r="ET3" s="643"/>
      <c r="EU3" s="643"/>
      <c r="EV3" s="661" t="s">
        <v>130</v>
      </c>
      <c r="EW3" s="658" t="s">
        <v>101</v>
      </c>
      <c r="EX3" s="659"/>
      <c r="EY3" s="659"/>
      <c r="EZ3" s="659"/>
      <c r="FA3" s="659"/>
      <c r="FB3" s="665" t="s">
        <v>38</v>
      </c>
      <c r="FC3" s="651" t="s">
        <v>163</v>
      </c>
      <c r="FD3" s="97"/>
    </row>
    <row r="4" spans="1:162" ht="17.25" customHeight="1" x14ac:dyDescent="0.25">
      <c r="A4" s="97"/>
      <c r="B4" s="635"/>
      <c r="C4" s="638"/>
      <c r="D4" s="641"/>
      <c r="E4" s="248" t="s">
        <v>46</v>
      </c>
      <c r="F4" s="250"/>
      <c r="G4" s="226"/>
      <c r="H4" s="646" t="s">
        <v>107</v>
      </c>
      <c r="I4" s="647"/>
      <c r="J4" s="647"/>
      <c r="K4" s="647"/>
      <c r="L4" s="648"/>
      <c r="M4" s="649"/>
      <c r="N4" s="650" t="s">
        <v>107</v>
      </c>
      <c r="O4" s="647"/>
      <c r="P4" s="647"/>
      <c r="Q4" s="647"/>
      <c r="R4" s="647"/>
      <c r="S4" s="647"/>
      <c r="T4" s="646" t="s">
        <v>119</v>
      </c>
      <c r="U4" s="647"/>
      <c r="V4" s="647"/>
      <c r="W4" s="647"/>
      <c r="X4" s="647"/>
      <c r="Y4" s="649"/>
      <c r="Z4" s="646" t="s">
        <v>108</v>
      </c>
      <c r="AA4" s="647"/>
      <c r="AB4" s="647"/>
      <c r="AC4" s="647"/>
      <c r="AD4" s="647"/>
      <c r="AE4" s="649"/>
      <c r="AF4" s="646" t="s">
        <v>108</v>
      </c>
      <c r="AG4" s="647"/>
      <c r="AH4" s="647"/>
      <c r="AI4" s="647"/>
      <c r="AJ4" s="648"/>
      <c r="AK4" s="649"/>
      <c r="AL4" s="646" t="s">
        <v>108</v>
      </c>
      <c r="AM4" s="647"/>
      <c r="AN4" s="647"/>
      <c r="AO4" s="647"/>
      <c r="AP4" s="648"/>
      <c r="AQ4" s="648"/>
      <c r="AR4" s="646" t="s">
        <v>108</v>
      </c>
      <c r="AS4" s="647"/>
      <c r="AT4" s="647"/>
      <c r="AU4" s="647"/>
      <c r="AV4" s="648"/>
      <c r="AW4" s="648"/>
      <c r="AX4" s="646" t="s">
        <v>109</v>
      </c>
      <c r="AY4" s="647"/>
      <c r="AZ4" s="647"/>
      <c r="BA4" s="647"/>
      <c r="BB4" s="647"/>
      <c r="BC4" s="647"/>
      <c r="BD4" s="646" t="s">
        <v>109</v>
      </c>
      <c r="BE4" s="647"/>
      <c r="BF4" s="647"/>
      <c r="BG4" s="647"/>
      <c r="BH4" s="648"/>
      <c r="BI4" s="648"/>
      <c r="BJ4" s="646" t="s">
        <v>109</v>
      </c>
      <c r="BK4" s="647"/>
      <c r="BL4" s="647"/>
      <c r="BM4" s="647"/>
      <c r="BN4" s="648"/>
      <c r="BO4" s="649"/>
      <c r="BP4" s="646" t="s">
        <v>109</v>
      </c>
      <c r="BQ4" s="647"/>
      <c r="BR4" s="647"/>
      <c r="BS4" s="647"/>
      <c r="BT4" s="648"/>
      <c r="BU4" s="648"/>
      <c r="BV4" s="646" t="s">
        <v>121</v>
      </c>
      <c r="BW4" s="647"/>
      <c r="BX4" s="647"/>
      <c r="BY4" s="647"/>
      <c r="BZ4" s="648"/>
      <c r="CA4" s="648"/>
      <c r="CB4" s="646" t="s">
        <v>110</v>
      </c>
      <c r="CC4" s="647"/>
      <c r="CD4" s="647"/>
      <c r="CE4" s="647"/>
      <c r="CF4" s="648"/>
      <c r="CG4" s="649"/>
      <c r="CH4" s="646" t="s">
        <v>110</v>
      </c>
      <c r="CI4" s="647"/>
      <c r="CJ4" s="647"/>
      <c r="CK4" s="647"/>
      <c r="CL4" s="648"/>
      <c r="CM4" s="648"/>
      <c r="CN4" s="646" t="s">
        <v>110</v>
      </c>
      <c r="CO4" s="647"/>
      <c r="CP4" s="647"/>
      <c r="CQ4" s="647"/>
      <c r="CR4" s="648"/>
      <c r="CS4" s="648"/>
      <c r="CT4" s="646" t="s">
        <v>110</v>
      </c>
      <c r="CU4" s="647"/>
      <c r="CV4" s="647"/>
      <c r="CW4" s="647"/>
      <c r="CX4" s="648"/>
      <c r="CY4" s="649"/>
      <c r="CZ4" s="646" t="s">
        <v>111</v>
      </c>
      <c r="DA4" s="647"/>
      <c r="DB4" s="647"/>
      <c r="DC4" s="647"/>
      <c r="DD4" s="648"/>
      <c r="DE4" s="648"/>
      <c r="DF4" s="646" t="s">
        <v>111</v>
      </c>
      <c r="DG4" s="647"/>
      <c r="DH4" s="647"/>
      <c r="DI4" s="647"/>
      <c r="DJ4" s="648"/>
      <c r="DK4" s="648"/>
      <c r="DL4" s="646" t="s">
        <v>111</v>
      </c>
      <c r="DM4" s="647"/>
      <c r="DN4" s="647"/>
      <c r="DO4" s="647"/>
      <c r="DP4" s="648"/>
      <c r="DQ4" s="648"/>
      <c r="DR4" s="646" t="s">
        <v>111</v>
      </c>
      <c r="DS4" s="647"/>
      <c r="DT4" s="647"/>
      <c r="DU4" s="647"/>
      <c r="DV4" s="648"/>
      <c r="DW4" s="648"/>
      <c r="DX4" s="646" t="s">
        <v>112</v>
      </c>
      <c r="DY4" s="647"/>
      <c r="DZ4" s="647"/>
      <c r="EA4" s="647"/>
      <c r="EB4" s="648"/>
      <c r="EC4" s="649"/>
      <c r="ED4" s="646" t="s">
        <v>112</v>
      </c>
      <c r="EE4" s="647"/>
      <c r="EF4" s="647"/>
      <c r="EG4" s="647"/>
      <c r="EH4" s="648"/>
      <c r="EI4" s="649"/>
      <c r="EJ4" s="646"/>
      <c r="EK4" s="647"/>
      <c r="EL4" s="647"/>
      <c r="EM4" s="647"/>
      <c r="EN4" s="648"/>
      <c r="EO4" s="648"/>
      <c r="EP4" s="646"/>
      <c r="EQ4" s="647"/>
      <c r="ER4" s="647"/>
      <c r="ES4" s="647"/>
      <c r="ET4" s="648"/>
      <c r="EU4" s="648"/>
      <c r="EV4" s="662"/>
      <c r="EW4" s="658"/>
      <c r="EX4" s="659"/>
      <c r="EY4" s="660"/>
      <c r="EZ4" s="659"/>
      <c r="FA4" s="659"/>
      <c r="FB4" s="665"/>
      <c r="FC4" s="652"/>
      <c r="FD4" s="97"/>
    </row>
    <row r="5" spans="1:162" ht="17.25" customHeight="1" x14ac:dyDescent="0.25">
      <c r="A5" s="97"/>
      <c r="B5" s="635"/>
      <c r="C5" s="638"/>
      <c r="D5" s="641"/>
      <c r="E5" s="248" t="s">
        <v>90</v>
      </c>
      <c r="F5" s="250"/>
      <c r="G5" s="226"/>
      <c r="H5" s="251" t="s">
        <v>22</v>
      </c>
      <c r="I5" s="252" t="s">
        <v>91</v>
      </c>
      <c r="J5" s="252" t="s">
        <v>92</v>
      </c>
      <c r="K5" s="252" t="s">
        <v>93</v>
      </c>
      <c r="L5" s="254" t="s">
        <v>94</v>
      </c>
      <c r="M5" s="253"/>
      <c r="N5" s="251" t="s">
        <v>22</v>
      </c>
      <c r="O5" s="252" t="s">
        <v>91</v>
      </c>
      <c r="P5" s="252" t="s">
        <v>92</v>
      </c>
      <c r="Q5" s="252" t="s">
        <v>93</v>
      </c>
      <c r="R5" s="254" t="s">
        <v>94</v>
      </c>
      <c r="S5" s="253"/>
      <c r="T5" s="251" t="s">
        <v>22</v>
      </c>
      <c r="U5" s="252" t="s">
        <v>91</v>
      </c>
      <c r="V5" s="252" t="s">
        <v>92</v>
      </c>
      <c r="W5" s="252" t="s">
        <v>93</v>
      </c>
      <c r="X5" s="254" t="s">
        <v>94</v>
      </c>
      <c r="Y5" s="253"/>
      <c r="Z5" s="251" t="s">
        <v>22</v>
      </c>
      <c r="AA5" s="252" t="s">
        <v>91</v>
      </c>
      <c r="AB5" s="252" t="s">
        <v>92</v>
      </c>
      <c r="AC5" s="252" t="s">
        <v>93</v>
      </c>
      <c r="AD5" s="254" t="s">
        <v>94</v>
      </c>
      <c r="AE5" s="253"/>
      <c r="AF5" s="251" t="s">
        <v>22</v>
      </c>
      <c r="AG5" s="252" t="s">
        <v>91</v>
      </c>
      <c r="AH5" s="252" t="s">
        <v>92</v>
      </c>
      <c r="AI5" s="252" t="s">
        <v>93</v>
      </c>
      <c r="AJ5" s="254" t="s">
        <v>94</v>
      </c>
      <c r="AK5" s="253"/>
      <c r="AL5" s="251" t="s">
        <v>22</v>
      </c>
      <c r="AM5" s="252" t="s">
        <v>91</v>
      </c>
      <c r="AN5" s="252" t="s">
        <v>92</v>
      </c>
      <c r="AO5" s="252" t="s">
        <v>93</v>
      </c>
      <c r="AP5" s="254" t="s">
        <v>94</v>
      </c>
      <c r="AQ5" s="253"/>
      <c r="AR5" s="251" t="s">
        <v>22</v>
      </c>
      <c r="AS5" s="252" t="s">
        <v>91</v>
      </c>
      <c r="AT5" s="252" t="s">
        <v>92</v>
      </c>
      <c r="AU5" s="252" t="s">
        <v>93</v>
      </c>
      <c r="AV5" s="254" t="s">
        <v>94</v>
      </c>
      <c r="AW5" s="253"/>
      <c r="AX5" s="251" t="s">
        <v>22</v>
      </c>
      <c r="AY5" s="252" t="s">
        <v>91</v>
      </c>
      <c r="AZ5" s="252" t="s">
        <v>92</v>
      </c>
      <c r="BA5" s="252" t="s">
        <v>93</v>
      </c>
      <c r="BB5" s="254" t="s">
        <v>94</v>
      </c>
      <c r="BC5" s="253"/>
      <c r="BD5" s="251" t="s">
        <v>22</v>
      </c>
      <c r="BE5" s="252" t="s">
        <v>91</v>
      </c>
      <c r="BF5" s="252" t="s">
        <v>92</v>
      </c>
      <c r="BG5" s="252" t="s">
        <v>93</v>
      </c>
      <c r="BH5" s="254" t="s">
        <v>94</v>
      </c>
      <c r="BI5" s="253"/>
      <c r="BJ5" s="251" t="s">
        <v>22</v>
      </c>
      <c r="BK5" s="252" t="s">
        <v>91</v>
      </c>
      <c r="BL5" s="252" t="s">
        <v>92</v>
      </c>
      <c r="BM5" s="252" t="s">
        <v>93</v>
      </c>
      <c r="BN5" s="254" t="s">
        <v>94</v>
      </c>
      <c r="BO5" s="253"/>
      <c r="BP5" s="251" t="s">
        <v>22</v>
      </c>
      <c r="BQ5" s="252" t="s">
        <v>91</v>
      </c>
      <c r="BR5" s="252" t="s">
        <v>92</v>
      </c>
      <c r="BS5" s="252" t="s">
        <v>93</v>
      </c>
      <c r="BT5" s="254" t="s">
        <v>94</v>
      </c>
      <c r="BU5" s="253"/>
      <c r="BV5" s="251" t="s">
        <v>22</v>
      </c>
      <c r="BW5" s="252" t="s">
        <v>91</v>
      </c>
      <c r="BX5" s="252" t="s">
        <v>92</v>
      </c>
      <c r="BY5" s="252" t="s">
        <v>93</v>
      </c>
      <c r="BZ5" s="254" t="s">
        <v>94</v>
      </c>
      <c r="CA5" s="253"/>
      <c r="CB5" s="251" t="s">
        <v>22</v>
      </c>
      <c r="CC5" s="252" t="s">
        <v>91</v>
      </c>
      <c r="CD5" s="252" t="s">
        <v>92</v>
      </c>
      <c r="CE5" s="252" t="s">
        <v>93</v>
      </c>
      <c r="CF5" s="254" t="s">
        <v>94</v>
      </c>
      <c r="CG5" s="253"/>
      <c r="CH5" s="251" t="s">
        <v>22</v>
      </c>
      <c r="CI5" s="252" t="s">
        <v>91</v>
      </c>
      <c r="CJ5" s="252" t="s">
        <v>92</v>
      </c>
      <c r="CK5" s="252" t="s">
        <v>93</v>
      </c>
      <c r="CL5" s="254" t="s">
        <v>94</v>
      </c>
      <c r="CM5" s="253"/>
      <c r="CN5" s="251" t="s">
        <v>22</v>
      </c>
      <c r="CO5" s="252" t="s">
        <v>91</v>
      </c>
      <c r="CP5" s="252" t="s">
        <v>92</v>
      </c>
      <c r="CQ5" s="252" t="s">
        <v>93</v>
      </c>
      <c r="CR5" s="254" t="s">
        <v>94</v>
      </c>
      <c r="CS5" s="253"/>
      <c r="CT5" s="251" t="s">
        <v>22</v>
      </c>
      <c r="CU5" s="252" t="s">
        <v>91</v>
      </c>
      <c r="CV5" s="252" t="s">
        <v>92</v>
      </c>
      <c r="CW5" s="252" t="s">
        <v>93</v>
      </c>
      <c r="CX5" s="254" t="s">
        <v>94</v>
      </c>
      <c r="CY5" s="253"/>
      <c r="CZ5" s="251" t="s">
        <v>22</v>
      </c>
      <c r="DA5" s="252" t="s">
        <v>91</v>
      </c>
      <c r="DB5" s="252" t="s">
        <v>92</v>
      </c>
      <c r="DC5" s="252" t="s">
        <v>93</v>
      </c>
      <c r="DD5" s="254" t="s">
        <v>94</v>
      </c>
      <c r="DE5" s="253"/>
      <c r="DF5" s="251" t="s">
        <v>22</v>
      </c>
      <c r="DG5" s="252" t="s">
        <v>91</v>
      </c>
      <c r="DH5" s="252" t="s">
        <v>92</v>
      </c>
      <c r="DI5" s="252" t="s">
        <v>93</v>
      </c>
      <c r="DJ5" s="254" t="s">
        <v>94</v>
      </c>
      <c r="DK5" s="253"/>
      <c r="DL5" s="251" t="s">
        <v>22</v>
      </c>
      <c r="DM5" s="252" t="s">
        <v>91</v>
      </c>
      <c r="DN5" s="252" t="s">
        <v>92</v>
      </c>
      <c r="DO5" s="252" t="s">
        <v>93</v>
      </c>
      <c r="DP5" s="254" t="s">
        <v>94</v>
      </c>
      <c r="DQ5" s="253"/>
      <c r="DR5" s="251" t="s">
        <v>22</v>
      </c>
      <c r="DS5" s="252" t="s">
        <v>91</v>
      </c>
      <c r="DT5" s="252" t="s">
        <v>92</v>
      </c>
      <c r="DU5" s="252" t="s">
        <v>93</v>
      </c>
      <c r="DV5" s="254" t="s">
        <v>94</v>
      </c>
      <c r="DW5" s="253"/>
      <c r="DX5" s="251" t="s">
        <v>22</v>
      </c>
      <c r="DY5" s="252" t="s">
        <v>91</v>
      </c>
      <c r="DZ5" s="252" t="s">
        <v>92</v>
      </c>
      <c r="EA5" s="252" t="s">
        <v>93</v>
      </c>
      <c r="EB5" s="254" t="s">
        <v>94</v>
      </c>
      <c r="EC5" s="253"/>
      <c r="ED5" s="251" t="s">
        <v>22</v>
      </c>
      <c r="EE5" s="252"/>
      <c r="EF5" s="252"/>
      <c r="EG5" s="252"/>
      <c r="EH5" s="254"/>
      <c r="EI5" s="253"/>
      <c r="EJ5" s="251"/>
      <c r="EK5" s="252"/>
      <c r="EL5" s="252"/>
      <c r="EM5" s="252"/>
      <c r="EN5" s="254"/>
      <c r="EO5" s="253"/>
      <c r="EP5" s="251"/>
      <c r="EQ5" s="252"/>
      <c r="ER5" s="252"/>
      <c r="ES5" s="252"/>
      <c r="ET5" s="254"/>
      <c r="EU5" s="253"/>
      <c r="EV5" s="662"/>
      <c r="EW5" s="666" t="s">
        <v>89</v>
      </c>
      <c r="EX5" s="666"/>
      <c r="EY5" s="420">
        <f>COUNTA(H7:EU7)</f>
        <v>100</v>
      </c>
      <c r="EZ5" s="667" t="s">
        <v>90</v>
      </c>
      <c r="FA5" s="668"/>
      <c r="FB5" s="665"/>
      <c r="FC5" s="652"/>
      <c r="FD5" s="97"/>
    </row>
    <row r="6" spans="1:162" ht="17.25" customHeight="1" x14ac:dyDescent="0.25">
      <c r="A6" s="97"/>
      <c r="B6" s="635"/>
      <c r="C6" s="638"/>
      <c r="D6" s="641"/>
      <c r="E6" s="255" t="s">
        <v>45</v>
      </c>
      <c r="F6" s="256"/>
      <c r="G6" s="228"/>
      <c r="H6" s="257"/>
      <c r="I6" s="258"/>
      <c r="J6" s="258">
        <v>16</v>
      </c>
      <c r="K6" s="258">
        <v>17</v>
      </c>
      <c r="L6" s="261">
        <v>18</v>
      </c>
      <c r="M6" s="259"/>
      <c r="N6" s="260">
        <v>21</v>
      </c>
      <c r="O6" s="258">
        <v>22</v>
      </c>
      <c r="P6" s="258">
        <v>23</v>
      </c>
      <c r="Q6" s="258">
        <v>24</v>
      </c>
      <c r="R6" s="258">
        <v>25</v>
      </c>
      <c r="S6" s="258"/>
      <c r="T6" s="257">
        <v>28</v>
      </c>
      <c r="U6" s="827">
        <v>29</v>
      </c>
      <c r="V6" s="258">
        <v>30</v>
      </c>
      <c r="W6" s="258">
        <v>31</v>
      </c>
      <c r="X6" s="258">
        <v>1</v>
      </c>
      <c r="Y6" s="258"/>
      <c r="Z6" s="257">
        <v>4</v>
      </c>
      <c r="AA6" s="258">
        <v>5</v>
      </c>
      <c r="AB6" s="258">
        <v>6</v>
      </c>
      <c r="AC6" s="258">
        <v>7</v>
      </c>
      <c r="AD6" s="258">
        <v>8</v>
      </c>
      <c r="AE6" s="259"/>
      <c r="AF6" s="257">
        <v>11</v>
      </c>
      <c r="AG6" s="258">
        <v>12</v>
      </c>
      <c r="AH6" s="258">
        <v>13</v>
      </c>
      <c r="AI6" s="258">
        <v>14</v>
      </c>
      <c r="AJ6" s="261">
        <v>15</v>
      </c>
      <c r="AK6" s="259"/>
      <c r="AL6" s="257">
        <v>18</v>
      </c>
      <c r="AM6" s="258">
        <v>19</v>
      </c>
      <c r="AN6" s="258">
        <v>20</v>
      </c>
      <c r="AO6" s="258">
        <v>21</v>
      </c>
      <c r="AP6" s="261">
        <v>22</v>
      </c>
      <c r="AQ6" s="261"/>
      <c r="AR6" s="257">
        <v>25</v>
      </c>
      <c r="AS6" s="258">
        <v>26</v>
      </c>
      <c r="AT6" s="258">
        <v>27</v>
      </c>
      <c r="AU6" s="258">
        <v>28</v>
      </c>
      <c r="AV6" s="261">
        <v>29</v>
      </c>
      <c r="AW6" s="261"/>
      <c r="AX6" s="257">
        <v>2</v>
      </c>
      <c r="AY6" s="258">
        <v>3</v>
      </c>
      <c r="AZ6" s="258">
        <v>4</v>
      </c>
      <c r="BA6" s="258">
        <v>5</v>
      </c>
      <c r="BB6" s="258">
        <v>6</v>
      </c>
      <c r="BC6" s="258"/>
      <c r="BD6" s="257">
        <v>9</v>
      </c>
      <c r="BE6" s="258">
        <v>10</v>
      </c>
      <c r="BF6" s="258">
        <v>11</v>
      </c>
      <c r="BG6" s="258">
        <v>12</v>
      </c>
      <c r="BH6" s="261">
        <v>13</v>
      </c>
      <c r="BI6" s="261"/>
      <c r="BJ6" s="257">
        <v>16</v>
      </c>
      <c r="BK6" s="258">
        <v>17</v>
      </c>
      <c r="BL6" s="258">
        <v>18</v>
      </c>
      <c r="BM6" s="258">
        <v>19</v>
      </c>
      <c r="BN6" s="261">
        <v>20</v>
      </c>
      <c r="BO6" s="259"/>
      <c r="BP6" s="257">
        <v>23</v>
      </c>
      <c r="BQ6" s="258">
        <v>24</v>
      </c>
      <c r="BR6" s="258">
        <v>25</v>
      </c>
      <c r="BS6" s="258">
        <v>26</v>
      </c>
      <c r="BT6" s="828">
        <v>27</v>
      </c>
      <c r="BU6" s="261"/>
      <c r="BV6" s="829">
        <v>30</v>
      </c>
      <c r="BW6" s="258">
        <v>31</v>
      </c>
      <c r="BX6" s="258">
        <v>1</v>
      </c>
      <c r="BY6" s="258">
        <v>2</v>
      </c>
      <c r="BZ6" s="261">
        <v>3</v>
      </c>
      <c r="CA6" s="261"/>
      <c r="CB6" s="257">
        <v>6</v>
      </c>
      <c r="CC6" s="258">
        <v>7</v>
      </c>
      <c r="CD6" s="258">
        <v>8</v>
      </c>
      <c r="CE6" s="258">
        <v>9</v>
      </c>
      <c r="CF6" s="261">
        <v>10</v>
      </c>
      <c r="CG6" s="259"/>
      <c r="CH6" s="829">
        <v>13</v>
      </c>
      <c r="CI6" s="258">
        <v>14</v>
      </c>
      <c r="CJ6" s="258">
        <v>15</v>
      </c>
      <c r="CK6" s="258">
        <v>16</v>
      </c>
      <c r="CL6" s="261">
        <v>17</v>
      </c>
      <c r="CM6" s="261"/>
      <c r="CN6" s="257">
        <v>20</v>
      </c>
      <c r="CO6" s="258">
        <v>21</v>
      </c>
      <c r="CP6" s="258">
        <v>22</v>
      </c>
      <c r="CQ6" s="258">
        <v>23</v>
      </c>
      <c r="CR6" s="261">
        <v>24</v>
      </c>
      <c r="CS6" s="261"/>
      <c r="CT6" s="257">
        <v>27</v>
      </c>
      <c r="CU6" s="258">
        <v>28</v>
      </c>
      <c r="CV6" s="258">
        <v>29</v>
      </c>
      <c r="CW6" s="258">
        <v>30</v>
      </c>
      <c r="CX6" s="261">
        <v>31</v>
      </c>
      <c r="CY6" s="259"/>
      <c r="CZ6" s="257">
        <v>3</v>
      </c>
      <c r="DA6" s="258">
        <v>4</v>
      </c>
      <c r="DB6" s="258">
        <v>5</v>
      </c>
      <c r="DC6" s="258">
        <v>6</v>
      </c>
      <c r="DD6" s="261">
        <v>7</v>
      </c>
      <c r="DE6" s="261"/>
      <c r="DF6" s="257">
        <v>10</v>
      </c>
      <c r="DG6" s="258">
        <v>11</v>
      </c>
      <c r="DH6" s="258">
        <v>12</v>
      </c>
      <c r="DI6" s="258">
        <v>13</v>
      </c>
      <c r="DJ6" s="261">
        <v>14</v>
      </c>
      <c r="DK6" s="261"/>
      <c r="DL6" s="257">
        <v>17</v>
      </c>
      <c r="DM6" s="258">
        <v>18</v>
      </c>
      <c r="DN6" s="258">
        <v>19</v>
      </c>
      <c r="DO6" s="258">
        <v>20</v>
      </c>
      <c r="DP6" s="261">
        <v>21</v>
      </c>
      <c r="DQ6" s="261"/>
      <c r="DR6" s="257">
        <v>24</v>
      </c>
      <c r="DS6" s="258">
        <v>25</v>
      </c>
      <c r="DT6" s="258">
        <v>26</v>
      </c>
      <c r="DU6" s="258">
        <v>27</v>
      </c>
      <c r="DV6" s="261">
        <v>28</v>
      </c>
      <c r="DW6" s="261"/>
      <c r="DX6" s="257">
        <v>1</v>
      </c>
      <c r="DY6" s="258">
        <v>2</v>
      </c>
      <c r="DZ6" s="258">
        <v>3</v>
      </c>
      <c r="EA6" s="258">
        <v>4</v>
      </c>
      <c r="EB6" s="261">
        <v>5</v>
      </c>
      <c r="EC6" s="259"/>
      <c r="ED6" s="257">
        <v>8</v>
      </c>
      <c r="EE6" s="258"/>
      <c r="EF6" s="258"/>
      <c r="EG6" s="258"/>
      <c r="EH6" s="261"/>
      <c r="EI6" s="259"/>
      <c r="EJ6" s="257"/>
      <c r="EK6" s="258"/>
      <c r="EL6" s="258"/>
      <c r="EM6" s="258"/>
      <c r="EN6" s="261"/>
      <c r="EO6" s="261"/>
      <c r="EP6" s="257"/>
      <c r="EQ6" s="258"/>
      <c r="ER6" s="258"/>
      <c r="ES6" s="258"/>
      <c r="ET6" s="261"/>
      <c r="EU6" s="261"/>
      <c r="EV6" s="662"/>
      <c r="EW6" s="669" t="s">
        <v>95</v>
      </c>
      <c r="EX6" s="670" t="s">
        <v>96</v>
      </c>
      <c r="EY6" s="670" t="s">
        <v>97</v>
      </c>
      <c r="EZ6" s="671" t="s">
        <v>98</v>
      </c>
      <c r="FA6" s="672" t="s">
        <v>99</v>
      </c>
      <c r="FB6" s="665"/>
      <c r="FC6" s="652"/>
      <c r="FD6" s="97"/>
    </row>
    <row r="7" spans="1:162" ht="18" customHeight="1" thickBot="1" x14ac:dyDescent="0.3">
      <c r="A7" s="97"/>
      <c r="B7" s="636"/>
      <c r="C7" s="639"/>
      <c r="D7" s="642"/>
      <c r="E7" s="255" t="s">
        <v>100</v>
      </c>
      <c r="F7" s="262"/>
      <c r="G7" s="229"/>
      <c r="H7" s="263"/>
      <c r="I7" s="264"/>
      <c r="J7" s="264">
        <v>1</v>
      </c>
      <c r="K7" s="264">
        <v>2</v>
      </c>
      <c r="L7" s="267">
        <v>3</v>
      </c>
      <c r="M7" s="265"/>
      <c r="N7" s="266">
        <v>4</v>
      </c>
      <c r="O7" s="264">
        <v>5</v>
      </c>
      <c r="P7" s="264">
        <v>6</v>
      </c>
      <c r="Q7" s="264">
        <v>7</v>
      </c>
      <c r="R7" s="264">
        <v>8</v>
      </c>
      <c r="S7" s="264"/>
      <c r="T7" s="263">
        <v>9</v>
      </c>
      <c r="U7" s="826"/>
      <c r="V7" s="264">
        <v>10</v>
      </c>
      <c r="W7" s="264">
        <v>11</v>
      </c>
      <c r="X7" s="264">
        <v>12</v>
      </c>
      <c r="Y7" s="264"/>
      <c r="Z7" s="263">
        <v>13</v>
      </c>
      <c r="AA7" s="264">
        <v>14</v>
      </c>
      <c r="AB7" s="264">
        <v>15</v>
      </c>
      <c r="AC7" s="264">
        <v>16</v>
      </c>
      <c r="AD7" s="264">
        <v>17</v>
      </c>
      <c r="AE7" s="265"/>
      <c r="AF7" s="263">
        <v>18</v>
      </c>
      <c r="AG7" s="264">
        <v>19</v>
      </c>
      <c r="AH7" s="264">
        <v>20</v>
      </c>
      <c r="AI7" s="264">
        <v>21</v>
      </c>
      <c r="AJ7" s="267">
        <v>22</v>
      </c>
      <c r="AK7" s="265"/>
      <c r="AL7" s="263">
        <v>23</v>
      </c>
      <c r="AM7" s="264">
        <v>24</v>
      </c>
      <c r="AN7" s="264">
        <v>25</v>
      </c>
      <c r="AO7" s="264">
        <v>26</v>
      </c>
      <c r="AP7" s="267">
        <v>27</v>
      </c>
      <c r="AQ7" s="267"/>
      <c r="AR7" s="263">
        <v>28</v>
      </c>
      <c r="AS7" s="264">
        <v>29</v>
      </c>
      <c r="AT7" s="264">
        <v>30</v>
      </c>
      <c r="AU7" s="264">
        <v>31</v>
      </c>
      <c r="AV7" s="267">
        <v>32</v>
      </c>
      <c r="AW7" s="267"/>
      <c r="AX7" s="263">
        <v>33</v>
      </c>
      <c r="AY7" s="264">
        <v>34</v>
      </c>
      <c r="AZ7" s="264">
        <v>35</v>
      </c>
      <c r="BA7" s="264">
        <v>36</v>
      </c>
      <c r="BB7" s="264">
        <v>37</v>
      </c>
      <c r="BC7" s="264"/>
      <c r="BD7" s="263">
        <v>38</v>
      </c>
      <c r="BE7" s="264">
        <v>39</v>
      </c>
      <c r="BF7" s="264">
        <v>40</v>
      </c>
      <c r="BG7" s="264">
        <v>41</v>
      </c>
      <c r="BH7" s="267">
        <v>42</v>
      </c>
      <c r="BI7" s="267"/>
      <c r="BJ7" s="263">
        <v>43</v>
      </c>
      <c r="BK7" s="264">
        <v>44</v>
      </c>
      <c r="BL7" s="264">
        <v>45</v>
      </c>
      <c r="BM7" s="264">
        <v>46</v>
      </c>
      <c r="BN7" s="267">
        <v>47</v>
      </c>
      <c r="BO7" s="265"/>
      <c r="BP7" s="263">
        <v>48</v>
      </c>
      <c r="BQ7" s="264">
        <v>49</v>
      </c>
      <c r="BR7" s="264">
        <v>50</v>
      </c>
      <c r="BS7" s="264">
        <v>51</v>
      </c>
      <c r="BT7" s="267"/>
      <c r="BU7" s="267"/>
      <c r="BV7" s="263"/>
      <c r="BW7" s="264">
        <v>52</v>
      </c>
      <c r="BX7" s="264">
        <v>53</v>
      </c>
      <c r="BY7" s="264">
        <v>54</v>
      </c>
      <c r="BZ7" s="267">
        <v>55</v>
      </c>
      <c r="CA7" s="267"/>
      <c r="CB7" s="263">
        <v>56</v>
      </c>
      <c r="CC7" s="264">
        <v>57</v>
      </c>
      <c r="CD7" s="264">
        <v>58</v>
      </c>
      <c r="CE7" s="264">
        <v>59</v>
      </c>
      <c r="CF7" s="267">
        <v>60</v>
      </c>
      <c r="CG7" s="265"/>
      <c r="CH7" s="263"/>
      <c r="CI7" s="264">
        <v>61</v>
      </c>
      <c r="CJ7" s="264">
        <v>62</v>
      </c>
      <c r="CK7" s="264">
        <v>63</v>
      </c>
      <c r="CL7" s="267">
        <v>64</v>
      </c>
      <c r="CM7" s="267"/>
      <c r="CN7" s="263">
        <v>65</v>
      </c>
      <c r="CO7" s="264">
        <v>66</v>
      </c>
      <c r="CP7" s="264">
        <v>67</v>
      </c>
      <c r="CQ7" s="264">
        <v>68</v>
      </c>
      <c r="CR7" s="267">
        <v>69</v>
      </c>
      <c r="CS7" s="267"/>
      <c r="CT7" s="263">
        <v>70</v>
      </c>
      <c r="CU7" s="264">
        <v>71</v>
      </c>
      <c r="CV7" s="264">
        <v>72</v>
      </c>
      <c r="CW7" s="264">
        <v>73</v>
      </c>
      <c r="CX7" s="267">
        <v>74</v>
      </c>
      <c r="CY7" s="265"/>
      <c r="CZ7" s="263">
        <v>75</v>
      </c>
      <c r="DA7" s="264">
        <v>76</v>
      </c>
      <c r="DB7" s="264">
        <v>77</v>
      </c>
      <c r="DC7" s="264">
        <v>78</v>
      </c>
      <c r="DD7" s="267">
        <v>79</v>
      </c>
      <c r="DE7" s="267"/>
      <c r="DF7" s="263">
        <v>80</v>
      </c>
      <c r="DG7" s="264">
        <v>81</v>
      </c>
      <c r="DH7" s="264">
        <v>82</v>
      </c>
      <c r="DI7" s="264">
        <v>83</v>
      </c>
      <c r="DJ7" s="267">
        <v>84</v>
      </c>
      <c r="DK7" s="267"/>
      <c r="DL7" s="263">
        <v>85</v>
      </c>
      <c r="DM7" s="264">
        <v>86</v>
      </c>
      <c r="DN7" s="264">
        <v>87</v>
      </c>
      <c r="DO7" s="264">
        <v>88</v>
      </c>
      <c r="DP7" s="267">
        <v>89</v>
      </c>
      <c r="DQ7" s="267"/>
      <c r="DR7" s="263">
        <v>90</v>
      </c>
      <c r="DS7" s="264">
        <v>91</v>
      </c>
      <c r="DT7" s="264">
        <v>92</v>
      </c>
      <c r="DU7" s="264">
        <v>93</v>
      </c>
      <c r="DV7" s="267">
        <v>94</v>
      </c>
      <c r="DW7" s="267"/>
      <c r="DX7" s="263">
        <v>95</v>
      </c>
      <c r="DY7" s="264">
        <v>96</v>
      </c>
      <c r="DZ7" s="264">
        <v>97</v>
      </c>
      <c r="EA7" s="264">
        <v>98</v>
      </c>
      <c r="EB7" s="267">
        <v>99</v>
      </c>
      <c r="EC7" s="265"/>
      <c r="ED7" s="263">
        <v>100</v>
      </c>
      <c r="EE7" s="264"/>
      <c r="EF7" s="264"/>
      <c r="EG7" s="264"/>
      <c r="EH7" s="267"/>
      <c r="EI7" s="265"/>
      <c r="EJ7" s="263"/>
      <c r="EK7" s="264"/>
      <c r="EL7" s="264"/>
      <c r="EM7" s="264"/>
      <c r="EN7" s="267"/>
      <c r="EO7" s="267"/>
      <c r="EP7" s="263"/>
      <c r="EQ7" s="264"/>
      <c r="ER7" s="264"/>
      <c r="ES7" s="264"/>
      <c r="ET7" s="267"/>
      <c r="EU7" s="267"/>
      <c r="EV7" s="662"/>
      <c r="EW7" s="669"/>
      <c r="EX7" s="670"/>
      <c r="EY7" s="670"/>
      <c r="EZ7" s="671"/>
      <c r="FA7" s="672"/>
      <c r="FB7" s="665"/>
      <c r="FC7" s="653"/>
      <c r="FD7" s="97"/>
      <c r="FE7" s="3" t="s">
        <v>46</v>
      </c>
      <c r="FF7" s="3" t="s">
        <v>126</v>
      </c>
    </row>
    <row r="8" spans="1:162" ht="15.75" customHeight="1" x14ac:dyDescent="0.25">
      <c r="A8" s="97"/>
      <c r="B8" s="268">
        <f ca="1">IF(INDIRECT("ข้อมูลนักเรียน!B8")="","",INDIRECT("ข้อมูลนักเรียน!B8"))</f>
        <v>1</v>
      </c>
      <c r="C8" s="152" t="str">
        <f ca="1">IF(INDIRECT("ข้อมูลนักเรียน!C8")="","",INDIRECT("ข้อมูลนักเรียน!C8"))</f>
        <v>502</v>
      </c>
      <c r="D8" s="654" t="str">
        <f ca="1">IF(C8="","",INDIRECT("ข้อมูลนักเรียน!D8") &amp;INDIRECT("ข้อมูลนักเรียน!E8") &amp; "  " &amp; INDIRECT("ข้อมูลนักเรียน!F8"))</f>
        <v>เด็กชายบูรพา     สะเทินร้มย์</v>
      </c>
      <c r="E8" s="655"/>
      <c r="F8" s="231"/>
      <c r="G8" s="269" t="str">
        <f ca="1">IF(C8="","",IF(INDIRECT("ข้อมูลนักเรียน!H8")="","",INDIRECT("ข้อมูลนักเรียน!H8")))</f>
        <v/>
      </c>
      <c r="H8" s="272"/>
      <c r="I8" s="271"/>
      <c r="J8" s="271"/>
      <c r="K8" s="271"/>
      <c r="L8" s="271"/>
      <c r="M8" s="271"/>
      <c r="N8" s="272"/>
      <c r="O8" s="271"/>
      <c r="P8" s="271"/>
      <c r="Q8" s="271"/>
      <c r="R8" s="271"/>
      <c r="S8" s="271"/>
      <c r="T8" s="272"/>
      <c r="U8" s="271"/>
      <c r="V8" s="271"/>
      <c r="W8" s="271"/>
      <c r="X8" s="271"/>
      <c r="Y8" s="271"/>
      <c r="Z8" s="272"/>
      <c r="AA8" s="271"/>
      <c r="AB8" s="271"/>
      <c r="AC8" s="271"/>
      <c r="AD8" s="271"/>
      <c r="AE8" s="273"/>
      <c r="AF8" s="272"/>
      <c r="AG8" s="271"/>
      <c r="AH8" s="271"/>
      <c r="AI8" s="271"/>
      <c r="AJ8" s="274"/>
      <c r="AK8" s="273"/>
      <c r="AL8" s="272"/>
      <c r="AM8" s="271"/>
      <c r="AN8" s="271"/>
      <c r="AO8" s="271"/>
      <c r="AP8" s="274"/>
      <c r="AQ8" s="274"/>
      <c r="AR8" s="272"/>
      <c r="AS8" s="271"/>
      <c r="AT8" s="271"/>
      <c r="AU8" s="271"/>
      <c r="AV8" s="274"/>
      <c r="AW8" s="274"/>
      <c r="AX8" s="272"/>
      <c r="AY8" s="271"/>
      <c r="AZ8" s="271"/>
      <c r="BA8" s="271"/>
      <c r="BB8" s="271"/>
      <c r="BC8" s="271"/>
      <c r="BD8" s="272"/>
      <c r="BE8" s="271"/>
      <c r="BF8" s="271"/>
      <c r="BG8" s="271"/>
      <c r="BH8" s="274"/>
      <c r="BI8" s="274"/>
      <c r="BJ8" s="272"/>
      <c r="BK8" s="271"/>
      <c r="BL8" s="271"/>
      <c r="BM8" s="271"/>
      <c r="BN8" s="274"/>
      <c r="BO8" s="273"/>
      <c r="BP8" s="272"/>
      <c r="BQ8" s="271"/>
      <c r="BR8" s="271"/>
      <c r="BS8" s="271"/>
      <c r="BT8" s="274"/>
      <c r="BU8" s="274"/>
      <c r="BV8" s="272"/>
      <c r="BW8" s="271"/>
      <c r="BX8" s="271"/>
      <c r="BY8" s="271"/>
      <c r="BZ8" s="274"/>
      <c r="CA8" s="274"/>
      <c r="CB8" s="272"/>
      <c r="CC8" s="271"/>
      <c r="CD8" s="271"/>
      <c r="CE8" s="271"/>
      <c r="CF8" s="274"/>
      <c r="CG8" s="273"/>
      <c r="CH8" s="272"/>
      <c r="CI8" s="271"/>
      <c r="CJ8" s="271"/>
      <c r="CK8" s="271"/>
      <c r="CL8" s="274"/>
      <c r="CM8" s="274"/>
      <c r="CN8" s="272"/>
      <c r="CO8" s="271"/>
      <c r="CP8" s="271"/>
      <c r="CQ8" s="271"/>
      <c r="CR8" s="274"/>
      <c r="CS8" s="274"/>
      <c r="CT8" s="272"/>
      <c r="CU8" s="271"/>
      <c r="CV8" s="271"/>
      <c r="CW8" s="271"/>
      <c r="CX8" s="274"/>
      <c r="CY8" s="273"/>
      <c r="CZ8" s="272"/>
      <c r="DA8" s="271"/>
      <c r="DB8" s="271"/>
      <c r="DC8" s="271"/>
      <c r="DD8" s="274"/>
      <c r="DE8" s="274"/>
      <c r="DF8" s="272"/>
      <c r="DG8" s="271"/>
      <c r="DH8" s="271"/>
      <c r="DI8" s="271"/>
      <c r="DJ8" s="274"/>
      <c r="DK8" s="274"/>
      <c r="DL8" s="272"/>
      <c r="DM8" s="271"/>
      <c r="DN8" s="271"/>
      <c r="DO8" s="271"/>
      <c r="DP8" s="274"/>
      <c r="DQ8" s="274"/>
      <c r="DR8" s="272"/>
      <c r="DS8" s="271"/>
      <c r="DT8" s="271"/>
      <c r="DU8" s="271"/>
      <c r="DV8" s="274"/>
      <c r="DW8" s="274"/>
      <c r="DX8" s="272"/>
      <c r="DY8" s="271"/>
      <c r="DZ8" s="271"/>
      <c r="EA8" s="271"/>
      <c r="EB8" s="274"/>
      <c r="EC8" s="273"/>
      <c r="ED8" s="272"/>
      <c r="EE8" s="271"/>
      <c r="EF8" s="271"/>
      <c r="EG8" s="271"/>
      <c r="EH8" s="274"/>
      <c r="EI8" s="273"/>
      <c r="EJ8" s="272"/>
      <c r="EK8" s="271"/>
      <c r="EL8" s="271"/>
      <c r="EM8" s="271"/>
      <c r="EN8" s="274"/>
      <c r="EO8" s="274"/>
      <c r="EP8" s="272"/>
      <c r="EQ8" s="271"/>
      <c r="ER8" s="271"/>
      <c r="ES8" s="271"/>
      <c r="ET8" s="274"/>
      <c r="EU8" s="274"/>
      <c r="EV8" s="306">
        <f t="shared" ref="EV8:EV52" ca="1" si="0">IF(D8="","",COUNTIF($H8:$EU8,"/"))</f>
        <v>0</v>
      </c>
      <c r="EW8" s="307">
        <f t="shared" ref="EW8:EW52" ca="1" si="1">IF(D8="","",COUNTIF($H8:$EU8,"/"))</f>
        <v>0</v>
      </c>
      <c r="EX8" s="276">
        <f t="shared" ref="EX8:EX52" ca="1" si="2">IF(D8="","",COUNTIF($H8:$EU8,"ป"))</f>
        <v>0</v>
      </c>
      <c r="EY8" s="276">
        <f t="shared" ref="EY8:EY52" ca="1" si="3">IF(D8="","",COUNTIF($H8:$EU8,"ล"))</f>
        <v>0</v>
      </c>
      <c r="EZ8" s="277">
        <f t="shared" ref="EZ8:EZ52" ca="1" si="4">IF(D8="","",COUNTIF($H8:$EU8,"ข"))</f>
        <v>0</v>
      </c>
      <c r="FA8" s="235">
        <f t="shared" ref="FA8:FA52" ca="1" si="5">IF(C8="","",IF(ISERR(EW8*100/EY$5),0,EW8*100/EY$5))</f>
        <v>0</v>
      </c>
      <c r="FB8" s="278"/>
      <c r="FC8" s="279"/>
      <c r="FD8" s="97"/>
      <c r="FE8" s="3" t="s">
        <v>103</v>
      </c>
      <c r="FF8" s="3" t="s">
        <v>127</v>
      </c>
    </row>
    <row r="9" spans="1:162" ht="15.75" customHeight="1" x14ac:dyDescent="0.25">
      <c r="A9" s="97"/>
      <c r="B9" s="280">
        <f ca="1">IF(INDIRECT("ข้อมูลนักเรียน!B9")="","",INDIRECT("ข้อมูลนักเรียน!B9"))</f>
        <v>2</v>
      </c>
      <c r="C9" s="120" t="str">
        <f ca="1">IF(INDIRECT("ข้อมูลนักเรียน!C9")="","",INDIRECT("ข้อมูลนักเรียน!C9"))</f>
        <v>503</v>
      </c>
      <c r="D9" s="656" t="str">
        <f ca="1">IF(C9="","",INDIRECT("ข้อมูลนักเรียน!D9") &amp;INDIRECT("ข้อมูลนักเรียน!E9") &amp; "  " &amp; INDIRECT("ข้อมูลนักเรียน!F9"))</f>
        <v>เด็กชายกวีวุธ  สายบุตร</v>
      </c>
      <c r="E9" s="657"/>
      <c r="F9" s="121"/>
      <c r="G9" s="281" t="str">
        <f ca="1">IF(C9="","",IF(INDIRECT("ข้อมูลนักเรียน!H9")="","",INDIRECT("ข้อมูลนักเรียน!H9")))</f>
        <v/>
      </c>
      <c r="H9" s="284"/>
      <c r="I9" s="283"/>
      <c r="J9" s="283"/>
      <c r="K9" s="283"/>
      <c r="L9" s="283"/>
      <c r="M9" s="283"/>
      <c r="N9" s="284"/>
      <c r="O9" s="283"/>
      <c r="P9" s="283"/>
      <c r="Q9" s="283"/>
      <c r="R9" s="283"/>
      <c r="S9" s="283"/>
      <c r="T9" s="284"/>
      <c r="U9" s="283"/>
      <c r="V9" s="283"/>
      <c r="W9" s="283"/>
      <c r="X9" s="283"/>
      <c r="Y9" s="283"/>
      <c r="Z9" s="284"/>
      <c r="AA9" s="283"/>
      <c r="AB9" s="283"/>
      <c r="AC9" s="283"/>
      <c r="AD9" s="283"/>
      <c r="AE9" s="285"/>
      <c r="AF9" s="284"/>
      <c r="AG9" s="283"/>
      <c r="AH9" s="283"/>
      <c r="AI9" s="283"/>
      <c r="AJ9" s="286"/>
      <c r="AK9" s="285"/>
      <c r="AL9" s="284"/>
      <c r="AM9" s="283"/>
      <c r="AN9" s="283"/>
      <c r="AO9" s="283"/>
      <c r="AP9" s="286"/>
      <c r="AQ9" s="286"/>
      <c r="AR9" s="284"/>
      <c r="AS9" s="283"/>
      <c r="AT9" s="283"/>
      <c r="AU9" s="283"/>
      <c r="AV9" s="286"/>
      <c r="AW9" s="286"/>
      <c r="AX9" s="284"/>
      <c r="AY9" s="283"/>
      <c r="AZ9" s="283"/>
      <c r="BA9" s="283"/>
      <c r="BB9" s="283"/>
      <c r="BC9" s="283"/>
      <c r="BD9" s="284"/>
      <c r="BE9" s="283"/>
      <c r="BF9" s="283"/>
      <c r="BG9" s="283"/>
      <c r="BH9" s="286"/>
      <c r="BI9" s="286"/>
      <c r="BJ9" s="284"/>
      <c r="BK9" s="283"/>
      <c r="BL9" s="283"/>
      <c r="BM9" s="283"/>
      <c r="BN9" s="286"/>
      <c r="BO9" s="285"/>
      <c r="BP9" s="284"/>
      <c r="BQ9" s="283"/>
      <c r="BR9" s="283"/>
      <c r="BS9" s="283"/>
      <c r="BT9" s="286"/>
      <c r="BU9" s="286"/>
      <c r="BV9" s="284"/>
      <c r="BW9" s="283"/>
      <c r="BX9" s="283"/>
      <c r="BY9" s="283"/>
      <c r="BZ9" s="286"/>
      <c r="CA9" s="286"/>
      <c r="CB9" s="284"/>
      <c r="CC9" s="283"/>
      <c r="CD9" s="283"/>
      <c r="CE9" s="283"/>
      <c r="CF9" s="286"/>
      <c r="CG9" s="285"/>
      <c r="CH9" s="284"/>
      <c r="CI9" s="283"/>
      <c r="CJ9" s="283"/>
      <c r="CK9" s="283"/>
      <c r="CL9" s="286"/>
      <c r="CM9" s="286"/>
      <c r="CN9" s="284"/>
      <c r="CO9" s="283"/>
      <c r="CP9" s="283"/>
      <c r="CQ9" s="283"/>
      <c r="CR9" s="286"/>
      <c r="CS9" s="286"/>
      <c r="CT9" s="284"/>
      <c r="CU9" s="283"/>
      <c r="CV9" s="283"/>
      <c r="CW9" s="283"/>
      <c r="CX9" s="286"/>
      <c r="CY9" s="285"/>
      <c r="CZ9" s="284"/>
      <c r="DA9" s="283"/>
      <c r="DB9" s="283"/>
      <c r="DC9" s="283"/>
      <c r="DD9" s="286"/>
      <c r="DE9" s="286"/>
      <c r="DF9" s="284"/>
      <c r="DG9" s="283"/>
      <c r="DH9" s="283"/>
      <c r="DI9" s="283"/>
      <c r="DJ9" s="286"/>
      <c r="DK9" s="286"/>
      <c r="DL9" s="284"/>
      <c r="DM9" s="283"/>
      <c r="DN9" s="283"/>
      <c r="DO9" s="283"/>
      <c r="DP9" s="286"/>
      <c r="DQ9" s="286"/>
      <c r="DR9" s="284"/>
      <c r="DS9" s="283"/>
      <c r="DT9" s="283"/>
      <c r="DU9" s="283"/>
      <c r="DV9" s="286"/>
      <c r="DW9" s="286"/>
      <c r="DX9" s="284"/>
      <c r="DY9" s="283"/>
      <c r="DZ9" s="283"/>
      <c r="EA9" s="283"/>
      <c r="EB9" s="286"/>
      <c r="EC9" s="285"/>
      <c r="ED9" s="284"/>
      <c r="EE9" s="283"/>
      <c r="EF9" s="283"/>
      <c r="EG9" s="283"/>
      <c r="EH9" s="286"/>
      <c r="EI9" s="285"/>
      <c r="EJ9" s="284"/>
      <c r="EK9" s="283"/>
      <c r="EL9" s="283"/>
      <c r="EM9" s="283"/>
      <c r="EN9" s="286"/>
      <c r="EO9" s="286"/>
      <c r="EP9" s="284"/>
      <c r="EQ9" s="283"/>
      <c r="ER9" s="283"/>
      <c r="ES9" s="283"/>
      <c r="ET9" s="286"/>
      <c r="EU9" s="286"/>
      <c r="EV9" s="236">
        <f t="shared" ca="1" si="0"/>
        <v>0</v>
      </c>
      <c r="EW9" s="308">
        <f t="shared" ca="1" si="1"/>
        <v>0</v>
      </c>
      <c r="EX9" s="233">
        <f t="shared" ca="1" si="2"/>
        <v>0</v>
      </c>
      <c r="EY9" s="233">
        <f t="shared" ca="1" si="3"/>
        <v>0</v>
      </c>
      <c r="EZ9" s="234">
        <f t="shared" ca="1" si="4"/>
        <v>0</v>
      </c>
      <c r="FA9" s="235">
        <f t="shared" ca="1" si="5"/>
        <v>0</v>
      </c>
      <c r="FB9" s="287"/>
      <c r="FC9" s="288"/>
      <c r="FD9" s="97"/>
      <c r="FE9" s="3" t="s">
        <v>115</v>
      </c>
      <c r="FF9" s="3" t="s">
        <v>102</v>
      </c>
    </row>
    <row r="10" spans="1:162" ht="15.75" customHeight="1" x14ac:dyDescent="0.25">
      <c r="A10" s="97"/>
      <c r="B10" s="280">
        <f ca="1">IF(INDIRECT("ข้อมูลนักเรียน!B10")="","",INDIRECT("ข้อมูลนักเรียน!B10"))</f>
        <v>3</v>
      </c>
      <c r="C10" s="120" t="str">
        <f ca="1">IF(INDIRECT("ข้อมูลนักเรียน!C10")="","",INDIRECT("ข้อมูลนักเรียน!C10"))</f>
        <v>579</v>
      </c>
      <c r="D10" s="656" t="str">
        <f ca="1">IF(C10="","",INDIRECT("ข้อมูลนักเรียน!D10") &amp;INDIRECT("ข้อมูลนักเรียน!E10") &amp; "  " &amp; INDIRECT("ข้อมูลนักเรียน!F10"))</f>
        <v>เด็กชายวงศกร  เหลือถนอม</v>
      </c>
      <c r="E10" s="657"/>
      <c r="F10" s="121"/>
      <c r="G10" s="281" t="str">
        <f ca="1">IF(C10="","",IF(INDIRECT("ข้อมูลนักเรียน!H10")="","",INDIRECT("ข้อมูลนักเรียน!H10")))</f>
        <v/>
      </c>
      <c r="H10" s="284"/>
      <c r="I10" s="283"/>
      <c r="J10" s="283"/>
      <c r="K10" s="283"/>
      <c r="L10" s="283"/>
      <c r="M10" s="283"/>
      <c r="N10" s="284"/>
      <c r="O10" s="283"/>
      <c r="P10" s="283"/>
      <c r="Q10" s="283"/>
      <c r="R10" s="283"/>
      <c r="S10" s="283"/>
      <c r="T10" s="284"/>
      <c r="U10" s="283"/>
      <c r="V10" s="283"/>
      <c r="W10" s="283"/>
      <c r="X10" s="283"/>
      <c r="Y10" s="283"/>
      <c r="Z10" s="284"/>
      <c r="AA10" s="283"/>
      <c r="AB10" s="283"/>
      <c r="AC10" s="283"/>
      <c r="AD10" s="283"/>
      <c r="AE10" s="285"/>
      <c r="AF10" s="284"/>
      <c r="AG10" s="283"/>
      <c r="AH10" s="283"/>
      <c r="AI10" s="283"/>
      <c r="AJ10" s="286"/>
      <c r="AK10" s="285"/>
      <c r="AL10" s="284"/>
      <c r="AM10" s="283"/>
      <c r="AN10" s="283"/>
      <c r="AO10" s="283"/>
      <c r="AP10" s="286"/>
      <c r="AQ10" s="286"/>
      <c r="AR10" s="284"/>
      <c r="AS10" s="283"/>
      <c r="AT10" s="283"/>
      <c r="AU10" s="283"/>
      <c r="AV10" s="286"/>
      <c r="AW10" s="286"/>
      <c r="AX10" s="284"/>
      <c r="AY10" s="283"/>
      <c r="AZ10" s="283"/>
      <c r="BA10" s="283"/>
      <c r="BB10" s="283"/>
      <c r="BC10" s="283"/>
      <c r="BD10" s="284"/>
      <c r="BE10" s="283"/>
      <c r="BF10" s="283"/>
      <c r="BG10" s="283"/>
      <c r="BH10" s="286"/>
      <c r="BI10" s="286"/>
      <c r="BJ10" s="284"/>
      <c r="BK10" s="283"/>
      <c r="BL10" s="283"/>
      <c r="BM10" s="283"/>
      <c r="BN10" s="286"/>
      <c r="BO10" s="285"/>
      <c r="BP10" s="284"/>
      <c r="BQ10" s="283"/>
      <c r="BR10" s="283"/>
      <c r="BS10" s="283"/>
      <c r="BT10" s="286"/>
      <c r="BU10" s="286"/>
      <c r="BV10" s="284"/>
      <c r="BW10" s="283"/>
      <c r="BX10" s="283"/>
      <c r="BY10" s="283"/>
      <c r="BZ10" s="286"/>
      <c r="CA10" s="286"/>
      <c r="CB10" s="284"/>
      <c r="CC10" s="283"/>
      <c r="CD10" s="283"/>
      <c r="CE10" s="283"/>
      <c r="CF10" s="286"/>
      <c r="CG10" s="285"/>
      <c r="CH10" s="284"/>
      <c r="CI10" s="283"/>
      <c r="CJ10" s="283"/>
      <c r="CK10" s="283"/>
      <c r="CL10" s="286"/>
      <c r="CM10" s="286"/>
      <c r="CN10" s="284"/>
      <c r="CO10" s="283"/>
      <c r="CP10" s="283"/>
      <c r="CQ10" s="283"/>
      <c r="CR10" s="286"/>
      <c r="CS10" s="286"/>
      <c r="CT10" s="284"/>
      <c r="CU10" s="283"/>
      <c r="CV10" s="283"/>
      <c r="CW10" s="283"/>
      <c r="CX10" s="286"/>
      <c r="CY10" s="285"/>
      <c r="CZ10" s="284"/>
      <c r="DA10" s="283"/>
      <c r="DB10" s="283"/>
      <c r="DC10" s="283"/>
      <c r="DD10" s="286"/>
      <c r="DE10" s="286"/>
      <c r="DF10" s="284"/>
      <c r="DG10" s="283"/>
      <c r="DH10" s="283"/>
      <c r="DI10" s="283"/>
      <c r="DJ10" s="286"/>
      <c r="DK10" s="286"/>
      <c r="DL10" s="284"/>
      <c r="DM10" s="283"/>
      <c r="DN10" s="283"/>
      <c r="DO10" s="283"/>
      <c r="DP10" s="286"/>
      <c r="DQ10" s="286"/>
      <c r="DR10" s="284"/>
      <c r="DS10" s="283"/>
      <c r="DT10" s="283"/>
      <c r="DU10" s="283"/>
      <c r="DV10" s="286"/>
      <c r="DW10" s="286"/>
      <c r="DX10" s="284"/>
      <c r="DY10" s="283"/>
      <c r="DZ10" s="283"/>
      <c r="EA10" s="283"/>
      <c r="EB10" s="286"/>
      <c r="EC10" s="285"/>
      <c r="ED10" s="284"/>
      <c r="EE10" s="283"/>
      <c r="EF10" s="283"/>
      <c r="EG10" s="283"/>
      <c r="EH10" s="286"/>
      <c r="EI10" s="285"/>
      <c r="EJ10" s="284"/>
      <c r="EK10" s="283"/>
      <c r="EL10" s="283"/>
      <c r="EM10" s="283"/>
      <c r="EN10" s="286"/>
      <c r="EO10" s="286"/>
      <c r="EP10" s="284"/>
      <c r="EQ10" s="283"/>
      <c r="ER10" s="283"/>
      <c r="ES10" s="283"/>
      <c r="ET10" s="286"/>
      <c r="EU10" s="286"/>
      <c r="EV10" s="236">
        <f t="shared" ca="1" si="0"/>
        <v>0</v>
      </c>
      <c r="EW10" s="308">
        <f t="shared" ca="1" si="1"/>
        <v>0</v>
      </c>
      <c r="EX10" s="233">
        <f t="shared" ca="1" si="2"/>
        <v>0</v>
      </c>
      <c r="EY10" s="233">
        <f t="shared" ca="1" si="3"/>
        <v>0</v>
      </c>
      <c r="EZ10" s="234">
        <f t="shared" ca="1" si="4"/>
        <v>0</v>
      </c>
      <c r="FA10" s="235">
        <f t="shared" ca="1" si="5"/>
        <v>0</v>
      </c>
      <c r="FB10" s="287"/>
      <c r="FC10" s="288"/>
      <c r="FD10" s="97"/>
      <c r="FE10" s="3" t="s">
        <v>104</v>
      </c>
      <c r="FF10" s="3" t="s">
        <v>128</v>
      </c>
    </row>
    <row r="11" spans="1:162" ht="15.75" customHeight="1" x14ac:dyDescent="0.25">
      <c r="A11" s="97"/>
      <c r="B11" s="280">
        <f ca="1">IF(INDIRECT("ข้อมูลนักเรียน!B11")="","",INDIRECT("ข้อมูลนักเรียน!B11"))</f>
        <v>4</v>
      </c>
      <c r="C11" s="120" t="str">
        <f ca="1">IF(INDIRECT("ข้อมูลนักเรียน!C11")="","",INDIRECT("ข้อมูลนักเรียน!C11"))</f>
        <v>582</v>
      </c>
      <c r="D11" s="656" t="str">
        <f ca="1">IF(C11="","",INDIRECT("ข้อมูลนักเรียน!D11") &amp;INDIRECT("ข้อมูลนักเรียน!E11") &amp; "  " &amp; INDIRECT("ข้อมูลนักเรียน!F11"))</f>
        <v>เด็กชายปัญญากร  สายบุตร</v>
      </c>
      <c r="E11" s="657"/>
      <c r="F11" s="121"/>
      <c r="G11" s="281" t="str">
        <f ca="1">IF(C11="","",IF(INDIRECT("ข้อมูลนักเรียน!H11")="","",INDIRECT("ข้อมูลนักเรียน!H11")))</f>
        <v/>
      </c>
      <c r="H11" s="284"/>
      <c r="I11" s="283"/>
      <c r="J11" s="283"/>
      <c r="K11" s="283"/>
      <c r="L11" s="283"/>
      <c r="M11" s="283"/>
      <c r="N11" s="284"/>
      <c r="O11" s="283"/>
      <c r="P11" s="283"/>
      <c r="Q11" s="283"/>
      <c r="R11" s="283"/>
      <c r="S11" s="283"/>
      <c r="T11" s="284"/>
      <c r="U11" s="283"/>
      <c r="V11" s="283"/>
      <c r="W11" s="283"/>
      <c r="X11" s="283"/>
      <c r="Y11" s="283"/>
      <c r="Z11" s="284"/>
      <c r="AA11" s="283"/>
      <c r="AB11" s="283"/>
      <c r="AC11" s="283"/>
      <c r="AD11" s="283"/>
      <c r="AE11" s="285"/>
      <c r="AF11" s="284"/>
      <c r="AG11" s="283"/>
      <c r="AH11" s="283"/>
      <c r="AI11" s="283"/>
      <c r="AJ11" s="286"/>
      <c r="AK11" s="285"/>
      <c r="AL11" s="284"/>
      <c r="AM11" s="283"/>
      <c r="AN11" s="283"/>
      <c r="AO11" s="283"/>
      <c r="AP11" s="286"/>
      <c r="AQ11" s="286"/>
      <c r="AR11" s="284"/>
      <c r="AS11" s="283"/>
      <c r="AT11" s="283"/>
      <c r="AU11" s="283"/>
      <c r="AV11" s="286"/>
      <c r="AW11" s="286"/>
      <c r="AX11" s="284"/>
      <c r="AY11" s="283"/>
      <c r="AZ11" s="283"/>
      <c r="BA11" s="283"/>
      <c r="BB11" s="283"/>
      <c r="BC11" s="283"/>
      <c r="BD11" s="284"/>
      <c r="BE11" s="283"/>
      <c r="BF11" s="283"/>
      <c r="BG11" s="283"/>
      <c r="BH11" s="286"/>
      <c r="BI11" s="286"/>
      <c r="BJ11" s="284"/>
      <c r="BK11" s="283"/>
      <c r="BL11" s="283"/>
      <c r="BM11" s="283"/>
      <c r="BN11" s="286"/>
      <c r="BO11" s="285"/>
      <c r="BP11" s="284"/>
      <c r="BQ11" s="283"/>
      <c r="BR11" s="283"/>
      <c r="BS11" s="283"/>
      <c r="BT11" s="286"/>
      <c r="BU11" s="286"/>
      <c r="BV11" s="284"/>
      <c r="BW11" s="283"/>
      <c r="BX11" s="283"/>
      <c r="BY11" s="283"/>
      <c r="BZ11" s="286"/>
      <c r="CA11" s="286"/>
      <c r="CB11" s="284"/>
      <c r="CC11" s="283"/>
      <c r="CD11" s="283"/>
      <c r="CE11" s="283"/>
      <c r="CF11" s="286"/>
      <c r="CG11" s="285"/>
      <c r="CH11" s="284"/>
      <c r="CI11" s="283"/>
      <c r="CJ11" s="283"/>
      <c r="CK11" s="283"/>
      <c r="CL11" s="286"/>
      <c r="CM11" s="286"/>
      <c r="CN11" s="284"/>
      <c r="CO11" s="283"/>
      <c r="CP11" s="283"/>
      <c r="CQ11" s="283"/>
      <c r="CR11" s="286"/>
      <c r="CS11" s="286"/>
      <c r="CT11" s="284"/>
      <c r="CU11" s="283"/>
      <c r="CV11" s="283"/>
      <c r="CW11" s="283"/>
      <c r="CX11" s="286"/>
      <c r="CY11" s="285"/>
      <c r="CZ11" s="284"/>
      <c r="DA11" s="283"/>
      <c r="DB11" s="283"/>
      <c r="DC11" s="283"/>
      <c r="DD11" s="286"/>
      <c r="DE11" s="286"/>
      <c r="DF11" s="284"/>
      <c r="DG11" s="283"/>
      <c r="DH11" s="283"/>
      <c r="DI11" s="283"/>
      <c r="DJ11" s="286"/>
      <c r="DK11" s="286"/>
      <c r="DL11" s="284"/>
      <c r="DM11" s="283"/>
      <c r="DN11" s="283"/>
      <c r="DO11" s="283"/>
      <c r="DP11" s="286"/>
      <c r="DQ11" s="286"/>
      <c r="DR11" s="284"/>
      <c r="DS11" s="283"/>
      <c r="DT11" s="283"/>
      <c r="DU11" s="283"/>
      <c r="DV11" s="286"/>
      <c r="DW11" s="286"/>
      <c r="DX11" s="284"/>
      <c r="DY11" s="283"/>
      <c r="DZ11" s="283"/>
      <c r="EA11" s="283"/>
      <c r="EB11" s="286"/>
      <c r="EC11" s="285"/>
      <c r="ED11" s="284"/>
      <c r="EE11" s="283"/>
      <c r="EF11" s="283"/>
      <c r="EG11" s="283"/>
      <c r="EH11" s="286"/>
      <c r="EI11" s="285"/>
      <c r="EJ11" s="284"/>
      <c r="EK11" s="283"/>
      <c r="EL11" s="283"/>
      <c r="EM11" s="283"/>
      <c r="EN11" s="286"/>
      <c r="EO11" s="286"/>
      <c r="EP11" s="284"/>
      <c r="EQ11" s="283"/>
      <c r="ER11" s="283"/>
      <c r="ES11" s="283"/>
      <c r="ET11" s="286"/>
      <c r="EU11" s="286"/>
      <c r="EV11" s="236">
        <f t="shared" ca="1" si="0"/>
        <v>0</v>
      </c>
      <c r="EW11" s="308">
        <f t="shared" ca="1" si="1"/>
        <v>0</v>
      </c>
      <c r="EX11" s="233">
        <f t="shared" ca="1" si="2"/>
        <v>0</v>
      </c>
      <c r="EY11" s="233">
        <f t="shared" ca="1" si="3"/>
        <v>0</v>
      </c>
      <c r="EZ11" s="234">
        <f t="shared" ca="1" si="4"/>
        <v>0</v>
      </c>
      <c r="FA11" s="235">
        <f t="shared" ca="1" si="5"/>
        <v>0</v>
      </c>
      <c r="FB11" s="287"/>
      <c r="FC11" s="288"/>
      <c r="FD11" s="97"/>
      <c r="FE11" s="3" t="s">
        <v>116</v>
      </c>
      <c r="FF11" s="3" t="s">
        <v>129</v>
      </c>
    </row>
    <row r="12" spans="1:162" ht="15.75" customHeight="1" x14ac:dyDescent="0.25">
      <c r="A12" s="97"/>
      <c r="B12" s="280">
        <f ca="1">IF(INDIRECT("ข้อมูลนักเรียน!B12")="","",INDIRECT("ข้อมูลนักเรียน!B12"))</f>
        <v>5</v>
      </c>
      <c r="C12" s="120" t="str">
        <f ca="1">IF(INDIRECT("ข้อมูลนักเรียน!C12")="","",INDIRECT("ข้อมูลนักเรียน!C12"))</f>
        <v>504</v>
      </c>
      <c r="D12" s="656" t="str">
        <f ca="1">IF(C12="","",INDIRECT("ข้อมูลนักเรียน!D12") &amp;INDIRECT("ข้อมูลนักเรียน!E12") &amp; "  " &amp; INDIRECT("ข้อมูลนักเรียน!F12"))</f>
        <v>เด็กหญิงเพ็ญพิชา  เปรื่องวิชา</v>
      </c>
      <c r="E12" s="657"/>
      <c r="F12" s="121"/>
      <c r="G12" s="281" t="str">
        <f ca="1">IF(C12="","",IF(INDIRECT("ข้อมูลนักเรียน!H12")="","",INDIRECT("ข้อมูลนักเรียน!H12")))</f>
        <v/>
      </c>
      <c r="H12" s="284"/>
      <c r="I12" s="283"/>
      <c r="J12" s="283"/>
      <c r="K12" s="283"/>
      <c r="L12" s="283"/>
      <c r="M12" s="283"/>
      <c r="N12" s="284"/>
      <c r="O12" s="283"/>
      <c r="P12" s="283"/>
      <c r="Q12" s="283"/>
      <c r="R12" s="283"/>
      <c r="S12" s="283"/>
      <c r="T12" s="284"/>
      <c r="U12" s="283"/>
      <c r="V12" s="283"/>
      <c r="W12" s="283"/>
      <c r="X12" s="283"/>
      <c r="Y12" s="283"/>
      <c r="Z12" s="284"/>
      <c r="AA12" s="283"/>
      <c r="AB12" s="283"/>
      <c r="AC12" s="283"/>
      <c r="AD12" s="283"/>
      <c r="AE12" s="285"/>
      <c r="AF12" s="284"/>
      <c r="AG12" s="283"/>
      <c r="AH12" s="283"/>
      <c r="AI12" s="283"/>
      <c r="AJ12" s="286"/>
      <c r="AK12" s="285"/>
      <c r="AL12" s="284"/>
      <c r="AM12" s="283"/>
      <c r="AN12" s="283"/>
      <c r="AO12" s="283"/>
      <c r="AP12" s="286"/>
      <c r="AQ12" s="286"/>
      <c r="AR12" s="284"/>
      <c r="AS12" s="283"/>
      <c r="AT12" s="283"/>
      <c r="AU12" s="283"/>
      <c r="AV12" s="286"/>
      <c r="AW12" s="286"/>
      <c r="AX12" s="284"/>
      <c r="AY12" s="283"/>
      <c r="AZ12" s="283"/>
      <c r="BA12" s="283"/>
      <c r="BB12" s="283"/>
      <c r="BC12" s="283"/>
      <c r="BD12" s="284"/>
      <c r="BE12" s="283"/>
      <c r="BF12" s="283"/>
      <c r="BG12" s="283"/>
      <c r="BH12" s="286"/>
      <c r="BI12" s="286"/>
      <c r="BJ12" s="284"/>
      <c r="BK12" s="283"/>
      <c r="BL12" s="283"/>
      <c r="BM12" s="283"/>
      <c r="BN12" s="286"/>
      <c r="BO12" s="285"/>
      <c r="BP12" s="284"/>
      <c r="BQ12" s="283"/>
      <c r="BR12" s="283"/>
      <c r="BS12" s="283"/>
      <c r="BT12" s="286"/>
      <c r="BU12" s="286"/>
      <c r="BV12" s="284"/>
      <c r="BW12" s="283"/>
      <c r="BX12" s="283"/>
      <c r="BY12" s="283"/>
      <c r="BZ12" s="286"/>
      <c r="CA12" s="286"/>
      <c r="CB12" s="284"/>
      <c r="CC12" s="283"/>
      <c r="CD12" s="283"/>
      <c r="CE12" s="283"/>
      <c r="CF12" s="286"/>
      <c r="CG12" s="285"/>
      <c r="CH12" s="284"/>
      <c r="CI12" s="283"/>
      <c r="CJ12" s="283"/>
      <c r="CK12" s="283"/>
      <c r="CL12" s="286"/>
      <c r="CM12" s="286"/>
      <c r="CN12" s="284"/>
      <c r="CO12" s="283"/>
      <c r="CP12" s="283"/>
      <c r="CQ12" s="283"/>
      <c r="CR12" s="286"/>
      <c r="CS12" s="286"/>
      <c r="CT12" s="284"/>
      <c r="CU12" s="283"/>
      <c r="CV12" s="283"/>
      <c r="CW12" s="283"/>
      <c r="CX12" s="286"/>
      <c r="CY12" s="285"/>
      <c r="CZ12" s="284"/>
      <c r="DA12" s="283"/>
      <c r="DB12" s="283"/>
      <c r="DC12" s="283"/>
      <c r="DD12" s="286"/>
      <c r="DE12" s="286"/>
      <c r="DF12" s="284"/>
      <c r="DG12" s="283"/>
      <c r="DH12" s="283"/>
      <c r="DI12" s="283"/>
      <c r="DJ12" s="286"/>
      <c r="DK12" s="286"/>
      <c r="DL12" s="284"/>
      <c r="DM12" s="283"/>
      <c r="DN12" s="283"/>
      <c r="DO12" s="283"/>
      <c r="DP12" s="286"/>
      <c r="DQ12" s="286"/>
      <c r="DR12" s="284"/>
      <c r="DS12" s="283"/>
      <c r="DT12" s="283"/>
      <c r="DU12" s="283"/>
      <c r="DV12" s="286"/>
      <c r="DW12" s="286"/>
      <c r="DX12" s="284"/>
      <c r="DY12" s="283"/>
      <c r="DZ12" s="283"/>
      <c r="EA12" s="283"/>
      <c r="EB12" s="286"/>
      <c r="EC12" s="285"/>
      <c r="ED12" s="284"/>
      <c r="EE12" s="283"/>
      <c r="EF12" s="283"/>
      <c r="EG12" s="283"/>
      <c r="EH12" s="286"/>
      <c r="EI12" s="285"/>
      <c r="EJ12" s="284"/>
      <c r="EK12" s="283"/>
      <c r="EL12" s="283"/>
      <c r="EM12" s="283"/>
      <c r="EN12" s="286"/>
      <c r="EO12" s="286"/>
      <c r="EP12" s="284"/>
      <c r="EQ12" s="283"/>
      <c r="ER12" s="283"/>
      <c r="ES12" s="283"/>
      <c r="ET12" s="286"/>
      <c r="EU12" s="286"/>
      <c r="EV12" s="236">
        <f t="shared" ca="1" si="0"/>
        <v>0</v>
      </c>
      <c r="EW12" s="308">
        <f t="shared" ca="1" si="1"/>
        <v>0</v>
      </c>
      <c r="EX12" s="233">
        <f t="shared" ca="1" si="2"/>
        <v>0</v>
      </c>
      <c r="EY12" s="233">
        <f t="shared" ca="1" si="3"/>
        <v>0</v>
      </c>
      <c r="EZ12" s="234">
        <f t="shared" ca="1" si="4"/>
        <v>0</v>
      </c>
      <c r="FA12" s="235">
        <f t="shared" ca="1" si="5"/>
        <v>0</v>
      </c>
      <c r="FB12" s="287"/>
      <c r="FC12" s="288"/>
      <c r="FD12" s="97"/>
      <c r="FE12" s="3" t="s">
        <v>105</v>
      </c>
    </row>
    <row r="13" spans="1:162" ht="15.75" customHeight="1" x14ac:dyDescent="0.25">
      <c r="A13" s="97"/>
      <c r="B13" s="280">
        <f ca="1">IF(INDIRECT("ข้อมูลนักเรียน!B13")="","",INDIRECT("ข้อมูลนักเรียน!B13"))</f>
        <v>6</v>
      </c>
      <c r="C13" s="120" t="str">
        <f ca="1">IF(INDIRECT("ข้อมูลนักเรียน!C13")="","",INDIRECT("ข้อมูลนักเรียน!C13"))</f>
        <v>505</v>
      </c>
      <c r="D13" s="656" t="str">
        <f ca="1">IF(C13="","",INDIRECT("ข้อมูลนักเรียน!D13") &amp;INDIRECT("ข้อมูลนักเรียน!E13") &amp; "  " &amp; INDIRECT("ข้อมูลนักเรียน!F13"))</f>
        <v>เด็กหญิงธิดารัตน์  งามเชย</v>
      </c>
      <c r="E13" s="657"/>
      <c r="F13" s="121"/>
      <c r="G13" s="281" t="str">
        <f ca="1">IF(C13="","",IF(INDIRECT("ข้อมูลนักเรียน!H13")="","",INDIRECT("ข้อมูลนักเรียน!H13")))</f>
        <v/>
      </c>
      <c r="H13" s="284"/>
      <c r="I13" s="283"/>
      <c r="J13" s="283"/>
      <c r="K13" s="283"/>
      <c r="L13" s="283"/>
      <c r="M13" s="283"/>
      <c r="N13" s="284"/>
      <c r="O13" s="283"/>
      <c r="P13" s="283"/>
      <c r="Q13" s="283"/>
      <c r="R13" s="283"/>
      <c r="S13" s="283"/>
      <c r="T13" s="284"/>
      <c r="U13" s="283"/>
      <c r="V13" s="283"/>
      <c r="W13" s="283"/>
      <c r="X13" s="283"/>
      <c r="Y13" s="283"/>
      <c r="Z13" s="284"/>
      <c r="AA13" s="283"/>
      <c r="AB13" s="283"/>
      <c r="AC13" s="283"/>
      <c r="AD13" s="283"/>
      <c r="AE13" s="285"/>
      <c r="AF13" s="284"/>
      <c r="AG13" s="283"/>
      <c r="AH13" s="283"/>
      <c r="AI13" s="283"/>
      <c r="AJ13" s="286"/>
      <c r="AK13" s="285"/>
      <c r="AL13" s="284"/>
      <c r="AM13" s="283"/>
      <c r="AN13" s="283"/>
      <c r="AO13" s="283"/>
      <c r="AP13" s="286"/>
      <c r="AQ13" s="286"/>
      <c r="AR13" s="284"/>
      <c r="AS13" s="283"/>
      <c r="AT13" s="283"/>
      <c r="AU13" s="283"/>
      <c r="AV13" s="286"/>
      <c r="AW13" s="286"/>
      <c r="AX13" s="284"/>
      <c r="AY13" s="283"/>
      <c r="AZ13" s="283"/>
      <c r="BA13" s="283"/>
      <c r="BB13" s="283"/>
      <c r="BC13" s="283"/>
      <c r="BD13" s="284"/>
      <c r="BE13" s="283"/>
      <c r="BF13" s="283"/>
      <c r="BG13" s="283"/>
      <c r="BH13" s="286"/>
      <c r="BI13" s="286"/>
      <c r="BJ13" s="284"/>
      <c r="BK13" s="283"/>
      <c r="BL13" s="283"/>
      <c r="BM13" s="283"/>
      <c r="BN13" s="286"/>
      <c r="BO13" s="285"/>
      <c r="BP13" s="284"/>
      <c r="BQ13" s="283"/>
      <c r="BR13" s="283"/>
      <c r="BS13" s="283"/>
      <c r="BT13" s="286"/>
      <c r="BU13" s="286"/>
      <c r="BV13" s="284"/>
      <c r="BW13" s="283"/>
      <c r="BX13" s="283"/>
      <c r="BY13" s="283"/>
      <c r="BZ13" s="286"/>
      <c r="CA13" s="286"/>
      <c r="CB13" s="284"/>
      <c r="CC13" s="283"/>
      <c r="CD13" s="283"/>
      <c r="CE13" s="283"/>
      <c r="CF13" s="286"/>
      <c r="CG13" s="285"/>
      <c r="CH13" s="284"/>
      <c r="CI13" s="283"/>
      <c r="CJ13" s="283"/>
      <c r="CK13" s="283"/>
      <c r="CL13" s="286"/>
      <c r="CM13" s="286"/>
      <c r="CN13" s="284"/>
      <c r="CO13" s="283"/>
      <c r="CP13" s="283"/>
      <c r="CQ13" s="283"/>
      <c r="CR13" s="286"/>
      <c r="CS13" s="286"/>
      <c r="CT13" s="284"/>
      <c r="CU13" s="283"/>
      <c r="CV13" s="283"/>
      <c r="CW13" s="283"/>
      <c r="CX13" s="286"/>
      <c r="CY13" s="285"/>
      <c r="CZ13" s="284"/>
      <c r="DA13" s="283"/>
      <c r="DB13" s="283"/>
      <c r="DC13" s="283"/>
      <c r="DD13" s="286"/>
      <c r="DE13" s="286"/>
      <c r="DF13" s="284"/>
      <c r="DG13" s="283"/>
      <c r="DH13" s="283"/>
      <c r="DI13" s="283"/>
      <c r="DJ13" s="286"/>
      <c r="DK13" s="286"/>
      <c r="DL13" s="284"/>
      <c r="DM13" s="283"/>
      <c r="DN13" s="283"/>
      <c r="DO13" s="283"/>
      <c r="DP13" s="286"/>
      <c r="DQ13" s="286"/>
      <c r="DR13" s="284"/>
      <c r="DS13" s="283"/>
      <c r="DT13" s="283"/>
      <c r="DU13" s="283"/>
      <c r="DV13" s="286"/>
      <c r="DW13" s="286"/>
      <c r="DX13" s="284"/>
      <c r="DY13" s="283"/>
      <c r="DZ13" s="283"/>
      <c r="EA13" s="283"/>
      <c r="EB13" s="286"/>
      <c r="EC13" s="285"/>
      <c r="ED13" s="284"/>
      <c r="EE13" s="283"/>
      <c r="EF13" s="283"/>
      <c r="EG13" s="283"/>
      <c r="EH13" s="286"/>
      <c r="EI13" s="285"/>
      <c r="EJ13" s="284"/>
      <c r="EK13" s="283"/>
      <c r="EL13" s="283"/>
      <c r="EM13" s="283"/>
      <c r="EN13" s="286"/>
      <c r="EO13" s="286"/>
      <c r="EP13" s="284"/>
      <c r="EQ13" s="283"/>
      <c r="ER13" s="283"/>
      <c r="ES13" s="283"/>
      <c r="ET13" s="286"/>
      <c r="EU13" s="286"/>
      <c r="EV13" s="236">
        <f t="shared" ca="1" si="0"/>
        <v>0</v>
      </c>
      <c r="EW13" s="308">
        <f t="shared" ca="1" si="1"/>
        <v>0</v>
      </c>
      <c r="EX13" s="233">
        <f t="shared" ca="1" si="2"/>
        <v>0</v>
      </c>
      <c r="EY13" s="233">
        <f t="shared" ca="1" si="3"/>
        <v>0</v>
      </c>
      <c r="EZ13" s="234">
        <f t="shared" ca="1" si="4"/>
        <v>0</v>
      </c>
      <c r="FA13" s="235">
        <f t="shared" ca="1" si="5"/>
        <v>0</v>
      </c>
      <c r="FB13" s="287"/>
      <c r="FC13" s="288"/>
      <c r="FD13" s="97"/>
      <c r="FE13" s="3" t="s">
        <v>117</v>
      </c>
    </row>
    <row r="14" spans="1:162" ht="15.75" customHeight="1" x14ac:dyDescent="0.25">
      <c r="A14" s="97"/>
      <c r="B14" s="280">
        <f ca="1">IF(INDIRECT("ข้อมูลนักเรียน!B14")="","",INDIRECT("ข้อมูลนักเรียน!B14"))</f>
        <v>7</v>
      </c>
      <c r="C14" s="120" t="str">
        <f ca="1">IF(INDIRECT("ข้อมูลนักเรียน!C14")="","",INDIRECT("ข้อมูลนักเรียน!C14"))</f>
        <v>506</v>
      </c>
      <c r="D14" s="656" t="str">
        <f ca="1">IF(C14="","",INDIRECT("ข้อมูลนักเรียน!D14") &amp;INDIRECT("ข้อมูลนักเรียน!E14") &amp; "  " &amp; INDIRECT("ข้อมูลนักเรียน!F14"))</f>
        <v>เด็กหญิงนภัสสร  สายบุตร</v>
      </c>
      <c r="E14" s="657"/>
      <c r="F14" s="121"/>
      <c r="G14" s="281" t="str">
        <f ca="1">IF(C14="","",IF(INDIRECT("ข้อมูลนักเรียน!H14")="","",INDIRECT("ข้อมูลนักเรียน!H14")))</f>
        <v/>
      </c>
      <c r="H14" s="284"/>
      <c r="I14" s="283"/>
      <c r="J14" s="283"/>
      <c r="K14" s="283"/>
      <c r="L14" s="283"/>
      <c r="M14" s="283"/>
      <c r="N14" s="284"/>
      <c r="O14" s="283"/>
      <c r="P14" s="283"/>
      <c r="Q14" s="283"/>
      <c r="R14" s="283"/>
      <c r="S14" s="283"/>
      <c r="T14" s="284"/>
      <c r="U14" s="283"/>
      <c r="V14" s="283"/>
      <c r="W14" s="283"/>
      <c r="X14" s="283"/>
      <c r="Y14" s="283"/>
      <c r="Z14" s="284"/>
      <c r="AA14" s="283"/>
      <c r="AB14" s="283"/>
      <c r="AC14" s="283"/>
      <c r="AD14" s="283"/>
      <c r="AE14" s="285"/>
      <c r="AF14" s="284"/>
      <c r="AG14" s="283"/>
      <c r="AH14" s="283"/>
      <c r="AI14" s="283"/>
      <c r="AJ14" s="286"/>
      <c r="AK14" s="285"/>
      <c r="AL14" s="284"/>
      <c r="AM14" s="283"/>
      <c r="AN14" s="283"/>
      <c r="AO14" s="283"/>
      <c r="AP14" s="286"/>
      <c r="AQ14" s="286"/>
      <c r="AR14" s="284"/>
      <c r="AS14" s="283"/>
      <c r="AT14" s="283"/>
      <c r="AU14" s="283"/>
      <c r="AV14" s="286"/>
      <c r="AW14" s="286"/>
      <c r="AX14" s="284"/>
      <c r="AY14" s="283"/>
      <c r="AZ14" s="283"/>
      <c r="BA14" s="283"/>
      <c r="BB14" s="283"/>
      <c r="BC14" s="283"/>
      <c r="BD14" s="284"/>
      <c r="BE14" s="283"/>
      <c r="BF14" s="283"/>
      <c r="BG14" s="283"/>
      <c r="BH14" s="286"/>
      <c r="BI14" s="286"/>
      <c r="BJ14" s="284"/>
      <c r="BK14" s="283"/>
      <c r="BL14" s="283"/>
      <c r="BM14" s="283"/>
      <c r="BN14" s="286"/>
      <c r="BO14" s="285"/>
      <c r="BP14" s="284"/>
      <c r="BQ14" s="283"/>
      <c r="BR14" s="283"/>
      <c r="BS14" s="283"/>
      <c r="BT14" s="286"/>
      <c r="BU14" s="286"/>
      <c r="BV14" s="284"/>
      <c r="BW14" s="283"/>
      <c r="BX14" s="283"/>
      <c r="BY14" s="283"/>
      <c r="BZ14" s="286"/>
      <c r="CA14" s="286"/>
      <c r="CB14" s="284"/>
      <c r="CC14" s="283"/>
      <c r="CD14" s="283"/>
      <c r="CE14" s="283"/>
      <c r="CF14" s="286"/>
      <c r="CG14" s="285"/>
      <c r="CH14" s="284"/>
      <c r="CI14" s="283"/>
      <c r="CJ14" s="283"/>
      <c r="CK14" s="283"/>
      <c r="CL14" s="286"/>
      <c r="CM14" s="286"/>
      <c r="CN14" s="284"/>
      <c r="CO14" s="283"/>
      <c r="CP14" s="283"/>
      <c r="CQ14" s="283"/>
      <c r="CR14" s="286"/>
      <c r="CS14" s="286"/>
      <c r="CT14" s="284"/>
      <c r="CU14" s="283"/>
      <c r="CV14" s="283"/>
      <c r="CW14" s="283"/>
      <c r="CX14" s="286"/>
      <c r="CY14" s="285"/>
      <c r="CZ14" s="284"/>
      <c r="DA14" s="283"/>
      <c r="DB14" s="283"/>
      <c r="DC14" s="283"/>
      <c r="DD14" s="286"/>
      <c r="DE14" s="286"/>
      <c r="DF14" s="284"/>
      <c r="DG14" s="283"/>
      <c r="DH14" s="283"/>
      <c r="DI14" s="283"/>
      <c r="DJ14" s="286"/>
      <c r="DK14" s="286"/>
      <c r="DL14" s="284"/>
      <c r="DM14" s="283"/>
      <c r="DN14" s="283"/>
      <c r="DO14" s="283"/>
      <c r="DP14" s="286"/>
      <c r="DQ14" s="286"/>
      <c r="DR14" s="284"/>
      <c r="DS14" s="283"/>
      <c r="DT14" s="283"/>
      <c r="DU14" s="283"/>
      <c r="DV14" s="286"/>
      <c r="DW14" s="286"/>
      <c r="DX14" s="284"/>
      <c r="DY14" s="283"/>
      <c r="DZ14" s="283"/>
      <c r="EA14" s="283"/>
      <c r="EB14" s="286"/>
      <c r="EC14" s="285"/>
      <c r="ED14" s="284"/>
      <c r="EE14" s="283"/>
      <c r="EF14" s="283"/>
      <c r="EG14" s="283"/>
      <c r="EH14" s="286"/>
      <c r="EI14" s="285"/>
      <c r="EJ14" s="284"/>
      <c r="EK14" s="283"/>
      <c r="EL14" s="283"/>
      <c r="EM14" s="283"/>
      <c r="EN14" s="286"/>
      <c r="EO14" s="286"/>
      <c r="EP14" s="284"/>
      <c r="EQ14" s="283"/>
      <c r="ER14" s="283"/>
      <c r="ES14" s="283"/>
      <c r="ET14" s="286"/>
      <c r="EU14" s="286"/>
      <c r="EV14" s="236">
        <f t="shared" ca="1" si="0"/>
        <v>0</v>
      </c>
      <c r="EW14" s="308">
        <f t="shared" ca="1" si="1"/>
        <v>0</v>
      </c>
      <c r="EX14" s="233">
        <f t="shared" ca="1" si="2"/>
        <v>0</v>
      </c>
      <c r="EY14" s="233">
        <f t="shared" ca="1" si="3"/>
        <v>0</v>
      </c>
      <c r="EZ14" s="234">
        <f t="shared" ca="1" si="4"/>
        <v>0</v>
      </c>
      <c r="FA14" s="235">
        <f t="shared" ca="1" si="5"/>
        <v>0</v>
      </c>
      <c r="FB14" s="287"/>
      <c r="FC14" s="288"/>
      <c r="FD14" s="97"/>
      <c r="FE14" s="3" t="s">
        <v>106</v>
      </c>
    </row>
    <row r="15" spans="1:162" ht="15.75" customHeight="1" x14ac:dyDescent="0.25">
      <c r="A15" s="97"/>
      <c r="B15" s="280">
        <f ca="1">IF(INDIRECT("ข้อมูลนักเรียน!B15")="","",INDIRECT("ข้อมูลนักเรียน!B15"))</f>
        <v>8</v>
      </c>
      <c r="C15" s="120" t="str">
        <f ca="1">IF(INDIRECT("ข้อมูลนักเรียน!C15")="","",INDIRECT("ข้อมูลนักเรียน!C15"))</f>
        <v>507</v>
      </c>
      <c r="D15" s="656" t="str">
        <f ca="1">IF(C15="","",INDIRECT("ข้อมูลนักเรียน!D15") &amp;INDIRECT("ข้อมูลนักเรียน!E15") &amp; "  " &amp; INDIRECT("ข้อมูลนักเรียน!F15"))</f>
        <v>เด็กหญิงธนะศรี  สังเกตกิจ</v>
      </c>
      <c r="E15" s="657"/>
      <c r="F15" s="121"/>
      <c r="G15" s="281" t="str">
        <f ca="1">IF(C15="","",IF(INDIRECT("ข้อมูลนักเรียน!H15")="","",INDIRECT("ข้อมูลนักเรียน!H15")))</f>
        <v/>
      </c>
      <c r="H15" s="284"/>
      <c r="I15" s="283"/>
      <c r="J15" s="283"/>
      <c r="K15" s="283"/>
      <c r="L15" s="283"/>
      <c r="M15" s="283"/>
      <c r="N15" s="284"/>
      <c r="O15" s="283"/>
      <c r="P15" s="283"/>
      <c r="Q15" s="283"/>
      <c r="R15" s="283"/>
      <c r="S15" s="283"/>
      <c r="T15" s="284"/>
      <c r="U15" s="283"/>
      <c r="V15" s="283"/>
      <c r="W15" s="283"/>
      <c r="X15" s="283"/>
      <c r="Y15" s="283"/>
      <c r="Z15" s="284"/>
      <c r="AA15" s="283"/>
      <c r="AB15" s="283"/>
      <c r="AC15" s="283"/>
      <c r="AD15" s="283"/>
      <c r="AE15" s="285"/>
      <c r="AF15" s="284"/>
      <c r="AG15" s="283"/>
      <c r="AH15" s="283"/>
      <c r="AI15" s="283"/>
      <c r="AJ15" s="286"/>
      <c r="AK15" s="285"/>
      <c r="AL15" s="284"/>
      <c r="AM15" s="283"/>
      <c r="AN15" s="283"/>
      <c r="AO15" s="283"/>
      <c r="AP15" s="286"/>
      <c r="AQ15" s="286"/>
      <c r="AR15" s="284"/>
      <c r="AS15" s="283"/>
      <c r="AT15" s="283"/>
      <c r="AU15" s="283"/>
      <c r="AV15" s="286"/>
      <c r="AW15" s="286"/>
      <c r="AX15" s="284"/>
      <c r="AY15" s="283"/>
      <c r="AZ15" s="283"/>
      <c r="BA15" s="283"/>
      <c r="BB15" s="283"/>
      <c r="BC15" s="283"/>
      <c r="BD15" s="284"/>
      <c r="BE15" s="283"/>
      <c r="BF15" s="283"/>
      <c r="BG15" s="283"/>
      <c r="BH15" s="286"/>
      <c r="BI15" s="286"/>
      <c r="BJ15" s="284"/>
      <c r="BK15" s="283"/>
      <c r="BL15" s="283"/>
      <c r="BM15" s="283"/>
      <c r="BN15" s="286"/>
      <c r="BO15" s="285"/>
      <c r="BP15" s="284"/>
      <c r="BQ15" s="283"/>
      <c r="BR15" s="283"/>
      <c r="BS15" s="283"/>
      <c r="BT15" s="286"/>
      <c r="BU15" s="286"/>
      <c r="BV15" s="284"/>
      <c r="BW15" s="283"/>
      <c r="BX15" s="283"/>
      <c r="BY15" s="283"/>
      <c r="BZ15" s="286"/>
      <c r="CA15" s="286"/>
      <c r="CB15" s="284"/>
      <c r="CC15" s="283"/>
      <c r="CD15" s="283"/>
      <c r="CE15" s="283"/>
      <c r="CF15" s="286"/>
      <c r="CG15" s="285"/>
      <c r="CH15" s="284"/>
      <c r="CI15" s="283"/>
      <c r="CJ15" s="283"/>
      <c r="CK15" s="283"/>
      <c r="CL15" s="286"/>
      <c r="CM15" s="286"/>
      <c r="CN15" s="284"/>
      <c r="CO15" s="283"/>
      <c r="CP15" s="283"/>
      <c r="CQ15" s="283"/>
      <c r="CR15" s="286"/>
      <c r="CS15" s="286"/>
      <c r="CT15" s="284"/>
      <c r="CU15" s="283"/>
      <c r="CV15" s="283"/>
      <c r="CW15" s="283"/>
      <c r="CX15" s="286"/>
      <c r="CY15" s="285"/>
      <c r="CZ15" s="284"/>
      <c r="DA15" s="283"/>
      <c r="DB15" s="283"/>
      <c r="DC15" s="283"/>
      <c r="DD15" s="286"/>
      <c r="DE15" s="286"/>
      <c r="DF15" s="284"/>
      <c r="DG15" s="283"/>
      <c r="DH15" s="283"/>
      <c r="DI15" s="283"/>
      <c r="DJ15" s="286"/>
      <c r="DK15" s="286"/>
      <c r="DL15" s="284"/>
      <c r="DM15" s="283"/>
      <c r="DN15" s="283"/>
      <c r="DO15" s="283"/>
      <c r="DP15" s="286"/>
      <c r="DQ15" s="286"/>
      <c r="DR15" s="284"/>
      <c r="DS15" s="283"/>
      <c r="DT15" s="283"/>
      <c r="DU15" s="283"/>
      <c r="DV15" s="286"/>
      <c r="DW15" s="286"/>
      <c r="DX15" s="284"/>
      <c r="DY15" s="283"/>
      <c r="DZ15" s="283"/>
      <c r="EA15" s="283"/>
      <c r="EB15" s="286"/>
      <c r="EC15" s="285"/>
      <c r="ED15" s="284"/>
      <c r="EE15" s="283"/>
      <c r="EF15" s="283"/>
      <c r="EG15" s="283"/>
      <c r="EH15" s="286"/>
      <c r="EI15" s="285"/>
      <c r="EJ15" s="284"/>
      <c r="EK15" s="283"/>
      <c r="EL15" s="283"/>
      <c r="EM15" s="283"/>
      <c r="EN15" s="286"/>
      <c r="EO15" s="286"/>
      <c r="EP15" s="284"/>
      <c r="EQ15" s="283"/>
      <c r="ER15" s="283"/>
      <c r="ES15" s="283"/>
      <c r="ET15" s="286"/>
      <c r="EU15" s="286"/>
      <c r="EV15" s="236">
        <f t="shared" ca="1" si="0"/>
        <v>0</v>
      </c>
      <c r="EW15" s="308">
        <f t="shared" ca="1" si="1"/>
        <v>0</v>
      </c>
      <c r="EX15" s="233">
        <f t="shared" ca="1" si="2"/>
        <v>0</v>
      </c>
      <c r="EY15" s="233">
        <f t="shared" ca="1" si="3"/>
        <v>0</v>
      </c>
      <c r="EZ15" s="234">
        <f t="shared" ca="1" si="4"/>
        <v>0</v>
      </c>
      <c r="FA15" s="235">
        <f t="shared" ca="1" si="5"/>
        <v>0</v>
      </c>
      <c r="FB15" s="287"/>
      <c r="FC15" s="288"/>
      <c r="FD15" s="97"/>
      <c r="FE15" s="3" t="s">
        <v>118</v>
      </c>
    </row>
    <row r="16" spans="1:162" ht="15.75" customHeight="1" x14ac:dyDescent="0.25">
      <c r="A16" s="97"/>
      <c r="B16" s="280">
        <f ca="1">IF(INDIRECT("ข้อมูลนักเรียน!B16")="","",INDIRECT("ข้อมูลนักเรียน!B16"))</f>
        <v>9</v>
      </c>
      <c r="C16" s="120" t="str">
        <f ca="1">IF(INDIRECT("ข้อมูลนักเรียน!C16")="","",INDIRECT("ข้อมูลนักเรียน!C16"))</f>
        <v>508</v>
      </c>
      <c r="D16" s="656" t="str">
        <f ca="1">IF(C16="","",INDIRECT("ข้อมูลนักเรียน!D16") &amp;INDIRECT("ข้อมูลนักเรียน!E16") &amp; "  " &amp; INDIRECT("ข้อมูลนักเรียน!F16"))</f>
        <v>เด็กหญิงปรัชญา  แจ่มใส</v>
      </c>
      <c r="E16" s="657"/>
      <c r="F16" s="121"/>
      <c r="G16" s="281" t="str">
        <f ca="1">IF(C16="","",IF(INDIRECT("ข้อมูลนักเรียน!H16")="","",INDIRECT("ข้อมูลนักเรียน!H16")))</f>
        <v/>
      </c>
      <c r="H16" s="284"/>
      <c r="I16" s="283"/>
      <c r="J16" s="283"/>
      <c r="K16" s="283"/>
      <c r="L16" s="283"/>
      <c r="M16" s="283"/>
      <c r="N16" s="284"/>
      <c r="O16" s="283"/>
      <c r="P16" s="283"/>
      <c r="Q16" s="283"/>
      <c r="R16" s="283"/>
      <c r="S16" s="283"/>
      <c r="T16" s="284"/>
      <c r="U16" s="283"/>
      <c r="V16" s="283"/>
      <c r="W16" s="283"/>
      <c r="X16" s="283"/>
      <c r="Y16" s="283"/>
      <c r="Z16" s="284"/>
      <c r="AA16" s="283"/>
      <c r="AB16" s="283"/>
      <c r="AC16" s="283"/>
      <c r="AD16" s="283"/>
      <c r="AE16" s="285"/>
      <c r="AF16" s="284"/>
      <c r="AG16" s="283"/>
      <c r="AH16" s="283"/>
      <c r="AI16" s="283"/>
      <c r="AJ16" s="286"/>
      <c r="AK16" s="285"/>
      <c r="AL16" s="284"/>
      <c r="AM16" s="283"/>
      <c r="AN16" s="283"/>
      <c r="AO16" s="283"/>
      <c r="AP16" s="286"/>
      <c r="AQ16" s="286"/>
      <c r="AR16" s="284"/>
      <c r="AS16" s="283"/>
      <c r="AT16" s="283"/>
      <c r="AU16" s="283"/>
      <c r="AV16" s="286"/>
      <c r="AW16" s="286"/>
      <c r="AX16" s="284"/>
      <c r="AY16" s="283"/>
      <c r="AZ16" s="283"/>
      <c r="BA16" s="283"/>
      <c r="BB16" s="283"/>
      <c r="BC16" s="283"/>
      <c r="BD16" s="284"/>
      <c r="BE16" s="283"/>
      <c r="BF16" s="283"/>
      <c r="BG16" s="283"/>
      <c r="BH16" s="286"/>
      <c r="BI16" s="286"/>
      <c r="BJ16" s="284"/>
      <c r="BK16" s="283"/>
      <c r="BL16" s="283"/>
      <c r="BM16" s="283"/>
      <c r="BN16" s="286"/>
      <c r="BO16" s="285"/>
      <c r="BP16" s="284"/>
      <c r="BQ16" s="283"/>
      <c r="BR16" s="283"/>
      <c r="BS16" s="283"/>
      <c r="BT16" s="286"/>
      <c r="BU16" s="286"/>
      <c r="BV16" s="284"/>
      <c r="BW16" s="283"/>
      <c r="BX16" s="283"/>
      <c r="BY16" s="283"/>
      <c r="BZ16" s="286"/>
      <c r="CA16" s="286"/>
      <c r="CB16" s="284"/>
      <c r="CC16" s="283"/>
      <c r="CD16" s="283"/>
      <c r="CE16" s="283"/>
      <c r="CF16" s="286"/>
      <c r="CG16" s="285"/>
      <c r="CH16" s="284"/>
      <c r="CI16" s="283"/>
      <c r="CJ16" s="283"/>
      <c r="CK16" s="283"/>
      <c r="CL16" s="286"/>
      <c r="CM16" s="286"/>
      <c r="CN16" s="284"/>
      <c r="CO16" s="283"/>
      <c r="CP16" s="283"/>
      <c r="CQ16" s="283"/>
      <c r="CR16" s="286"/>
      <c r="CS16" s="286"/>
      <c r="CT16" s="284"/>
      <c r="CU16" s="283"/>
      <c r="CV16" s="283"/>
      <c r="CW16" s="283"/>
      <c r="CX16" s="286"/>
      <c r="CY16" s="285"/>
      <c r="CZ16" s="284"/>
      <c r="DA16" s="283"/>
      <c r="DB16" s="283"/>
      <c r="DC16" s="283"/>
      <c r="DD16" s="286"/>
      <c r="DE16" s="286"/>
      <c r="DF16" s="284"/>
      <c r="DG16" s="283"/>
      <c r="DH16" s="283"/>
      <c r="DI16" s="283"/>
      <c r="DJ16" s="286"/>
      <c r="DK16" s="286"/>
      <c r="DL16" s="284"/>
      <c r="DM16" s="283"/>
      <c r="DN16" s="283"/>
      <c r="DO16" s="283"/>
      <c r="DP16" s="286"/>
      <c r="DQ16" s="286"/>
      <c r="DR16" s="284"/>
      <c r="DS16" s="283"/>
      <c r="DT16" s="283"/>
      <c r="DU16" s="283"/>
      <c r="DV16" s="286"/>
      <c r="DW16" s="286"/>
      <c r="DX16" s="284"/>
      <c r="DY16" s="283"/>
      <c r="DZ16" s="283"/>
      <c r="EA16" s="283"/>
      <c r="EB16" s="286"/>
      <c r="EC16" s="285"/>
      <c r="ED16" s="284"/>
      <c r="EE16" s="283"/>
      <c r="EF16" s="283"/>
      <c r="EG16" s="283"/>
      <c r="EH16" s="286"/>
      <c r="EI16" s="285"/>
      <c r="EJ16" s="284"/>
      <c r="EK16" s="283"/>
      <c r="EL16" s="283"/>
      <c r="EM16" s="283"/>
      <c r="EN16" s="286"/>
      <c r="EO16" s="286"/>
      <c r="EP16" s="284"/>
      <c r="EQ16" s="283"/>
      <c r="ER16" s="283"/>
      <c r="ES16" s="283"/>
      <c r="ET16" s="286"/>
      <c r="EU16" s="286"/>
      <c r="EV16" s="236">
        <f t="shared" ca="1" si="0"/>
        <v>0</v>
      </c>
      <c r="EW16" s="308">
        <f t="shared" ca="1" si="1"/>
        <v>0</v>
      </c>
      <c r="EX16" s="233">
        <f t="shared" ca="1" si="2"/>
        <v>0</v>
      </c>
      <c r="EY16" s="233">
        <f t="shared" ca="1" si="3"/>
        <v>0</v>
      </c>
      <c r="EZ16" s="234">
        <f t="shared" ca="1" si="4"/>
        <v>0</v>
      </c>
      <c r="FA16" s="235">
        <f t="shared" ca="1" si="5"/>
        <v>0</v>
      </c>
      <c r="FB16" s="287"/>
      <c r="FC16" s="288"/>
      <c r="FD16" s="97"/>
      <c r="FE16" s="3" t="s">
        <v>107</v>
      </c>
    </row>
    <row r="17" spans="1:161" ht="15.75" customHeight="1" x14ac:dyDescent="0.25">
      <c r="A17" s="97"/>
      <c r="B17" s="280">
        <f ca="1">IF(INDIRECT("ข้อมูลนักเรียน!B17")="","",INDIRECT("ข้อมูลนักเรียน!B17"))</f>
        <v>10</v>
      </c>
      <c r="C17" s="120" t="str">
        <f ca="1">IF(INDIRECT("ข้อมูลนักเรียน!C17")="","",INDIRECT("ข้อมูลนักเรียน!C17"))</f>
        <v>509</v>
      </c>
      <c r="D17" s="656" t="str">
        <f ca="1">IF(C17="","",INDIRECT("ข้อมูลนักเรียน!D17") &amp;INDIRECT("ข้อมูลนักเรียน!E17") &amp; "  " &amp; INDIRECT("ข้อมูลนักเรียน!F17"))</f>
        <v>เด็กหญิงนันธิดา  จามิกรณ์</v>
      </c>
      <c r="E17" s="657"/>
      <c r="F17" s="121"/>
      <c r="G17" s="281" t="str">
        <f ca="1">IF(C17="","",IF(INDIRECT("ข้อมูลนักเรียน!H17")="","",INDIRECT("ข้อมูลนักเรียน!H17")))</f>
        <v/>
      </c>
      <c r="H17" s="284"/>
      <c r="I17" s="283"/>
      <c r="J17" s="283"/>
      <c r="K17" s="283"/>
      <c r="L17" s="283"/>
      <c r="M17" s="283"/>
      <c r="N17" s="284"/>
      <c r="O17" s="283"/>
      <c r="P17" s="283"/>
      <c r="Q17" s="283"/>
      <c r="R17" s="283"/>
      <c r="S17" s="283"/>
      <c r="T17" s="284"/>
      <c r="U17" s="283"/>
      <c r="V17" s="283"/>
      <c r="W17" s="283"/>
      <c r="X17" s="283"/>
      <c r="Y17" s="283"/>
      <c r="Z17" s="284"/>
      <c r="AA17" s="283"/>
      <c r="AB17" s="283"/>
      <c r="AC17" s="283"/>
      <c r="AD17" s="283"/>
      <c r="AE17" s="285"/>
      <c r="AF17" s="284"/>
      <c r="AG17" s="283"/>
      <c r="AH17" s="283"/>
      <c r="AI17" s="283"/>
      <c r="AJ17" s="286"/>
      <c r="AK17" s="285"/>
      <c r="AL17" s="284"/>
      <c r="AM17" s="283"/>
      <c r="AN17" s="283"/>
      <c r="AO17" s="283"/>
      <c r="AP17" s="286"/>
      <c r="AQ17" s="286"/>
      <c r="AR17" s="284"/>
      <c r="AS17" s="283"/>
      <c r="AT17" s="283"/>
      <c r="AU17" s="283"/>
      <c r="AV17" s="286"/>
      <c r="AW17" s="286"/>
      <c r="AX17" s="284"/>
      <c r="AY17" s="283"/>
      <c r="AZ17" s="283"/>
      <c r="BA17" s="283"/>
      <c r="BB17" s="283"/>
      <c r="BC17" s="283"/>
      <c r="BD17" s="284"/>
      <c r="BE17" s="283"/>
      <c r="BF17" s="283"/>
      <c r="BG17" s="283"/>
      <c r="BH17" s="286"/>
      <c r="BI17" s="286"/>
      <c r="BJ17" s="284"/>
      <c r="BK17" s="283"/>
      <c r="BL17" s="283"/>
      <c r="BM17" s="283"/>
      <c r="BN17" s="286"/>
      <c r="BO17" s="285"/>
      <c r="BP17" s="284"/>
      <c r="BQ17" s="283"/>
      <c r="BR17" s="283"/>
      <c r="BS17" s="283"/>
      <c r="BT17" s="286"/>
      <c r="BU17" s="286"/>
      <c r="BV17" s="284"/>
      <c r="BW17" s="283"/>
      <c r="BX17" s="283"/>
      <c r="BY17" s="283"/>
      <c r="BZ17" s="286"/>
      <c r="CA17" s="286"/>
      <c r="CB17" s="284"/>
      <c r="CC17" s="283"/>
      <c r="CD17" s="283"/>
      <c r="CE17" s="283"/>
      <c r="CF17" s="286"/>
      <c r="CG17" s="285"/>
      <c r="CH17" s="284"/>
      <c r="CI17" s="283"/>
      <c r="CJ17" s="283"/>
      <c r="CK17" s="283"/>
      <c r="CL17" s="286"/>
      <c r="CM17" s="286"/>
      <c r="CN17" s="284"/>
      <c r="CO17" s="283"/>
      <c r="CP17" s="283"/>
      <c r="CQ17" s="283"/>
      <c r="CR17" s="286"/>
      <c r="CS17" s="286"/>
      <c r="CT17" s="284"/>
      <c r="CU17" s="283"/>
      <c r="CV17" s="283"/>
      <c r="CW17" s="283"/>
      <c r="CX17" s="286"/>
      <c r="CY17" s="285"/>
      <c r="CZ17" s="284"/>
      <c r="DA17" s="283"/>
      <c r="DB17" s="283"/>
      <c r="DC17" s="283"/>
      <c r="DD17" s="286"/>
      <c r="DE17" s="286"/>
      <c r="DF17" s="284"/>
      <c r="DG17" s="283"/>
      <c r="DH17" s="283"/>
      <c r="DI17" s="283"/>
      <c r="DJ17" s="286"/>
      <c r="DK17" s="286"/>
      <c r="DL17" s="284"/>
      <c r="DM17" s="283"/>
      <c r="DN17" s="283"/>
      <c r="DO17" s="283"/>
      <c r="DP17" s="286"/>
      <c r="DQ17" s="286"/>
      <c r="DR17" s="284"/>
      <c r="DS17" s="283"/>
      <c r="DT17" s="283"/>
      <c r="DU17" s="283"/>
      <c r="DV17" s="286"/>
      <c r="DW17" s="286"/>
      <c r="DX17" s="284"/>
      <c r="DY17" s="283"/>
      <c r="DZ17" s="283"/>
      <c r="EA17" s="283"/>
      <c r="EB17" s="286"/>
      <c r="EC17" s="285"/>
      <c r="ED17" s="284"/>
      <c r="EE17" s="283"/>
      <c r="EF17" s="283"/>
      <c r="EG17" s="283"/>
      <c r="EH17" s="286"/>
      <c r="EI17" s="285"/>
      <c r="EJ17" s="284"/>
      <c r="EK17" s="283"/>
      <c r="EL17" s="283"/>
      <c r="EM17" s="283"/>
      <c r="EN17" s="286"/>
      <c r="EO17" s="286"/>
      <c r="EP17" s="284"/>
      <c r="EQ17" s="283"/>
      <c r="ER17" s="283"/>
      <c r="ES17" s="283"/>
      <c r="ET17" s="286"/>
      <c r="EU17" s="286"/>
      <c r="EV17" s="236">
        <f t="shared" ca="1" si="0"/>
        <v>0</v>
      </c>
      <c r="EW17" s="308">
        <f t="shared" ca="1" si="1"/>
        <v>0</v>
      </c>
      <c r="EX17" s="233">
        <f t="shared" ca="1" si="2"/>
        <v>0</v>
      </c>
      <c r="EY17" s="233">
        <f t="shared" ca="1" si="3"/>
        <v>0</v>
      </c>
      <c r="EZ17" s="234">
        <f t="shared" ca="1" si="4"/>
        <v>0</v>
      </c>
      <c r="FA17" s="235">
        <f t="shared" ca="1" si="5"/>
        <v>0</v>
      </c>
      <c r="FB17" s="287"/>
      <c r="FC17" s="288"/>
      <c r="FD17" s="97"/>
      <c r="FE17" s="3" t="s">
        <v>119</v>
      </c>
    </row>
    <row r="18" spans="1:161" ht="15.75" customHeight="1" x14ac:dyDescent="0.25">
      <c r="A18" s="97"/>
      <c r="B18" s="280">
        <f ca="1">IF(INDIRECT("ข้อมูลนักเรียน!B18")="","",INDIRECT("ข้อมูลนักเรียน!B18"))</f>
        <v>11</v>
      </c>
      <c r="C18" s="120" t="str">
        <f ca="1">IF(INDIRECT("ข้อมูลนักเรียน!C18")="","",INDIRECT("ข้อมูลนักเรียน!C18"))</f>
        <v>593</v>
      </c>
      <c r="D18" s="656" t="str">
        <f ca="1">IF(C18="","",INDIRECT("ข้อมูลนักเรียน!D18") &amp;INDIRECT("ข้อมูลนักเรียน!E18") &amp; "  " &amp; INDIRECT("ข้อมูลนักเรียน!F18"))</f>
        <v>เด็กหญิงนันทิตา  ด่างเกษี</v>
      </c>
      <c r="E18" s="657"/>
      <c r="F18" s="121"/>
      <c r="G18" s="281" t="str">
        <f ca="1">IF(C18="","",IF(INDIRECT("ข้อมูลนักเรียน!H18")="","",INDIRECT("ข้อมูลนักเรียน!H18")))</f>
        <v/>
      </c>
      <c r="H18" s="284"/>
      <c r="I18" s="283"/>
      <c r="J18" s="283"/>
      <c r="K18" s="283"/>
      <c r="L18" s="283"/>
      <c r="M18" s="283"/>
      <c r="N18" s="284"/>
      <c r="O18" s="283"/>
      <c r="P18" s="283"/>
      <c r="Q18" s="283"/>
      <c r="R18" s="283"/>
      <c r="S18" s="283"/>
      <c r="T18" s="284"/>
      <c r="U18" s="283"/>
      <c r="V18" s="283"/>
      <c r="W18" s="283"/>
      <c r="X18" s="283"/>
      <c r="Y18" s="283"/>
      <c r="Z18" s="284"/>
      <c r="AA18" s="283"/>
      <c r="AB18" s="283"/>
      <c r="AC18" s="283"/>
      <c r="AD18" s="283"/>
      <c r="AE18" s="285"/>
      <c r="AF18" s="284"/>
      <c r="AG18" s="283"/>
      <c r="AH18" s="283"/>
      <c r="AI18" s="283"/>
      <c r="AJ18" s="286"/>
      <c r="AK18" s="285"/>
      <c r="AL18" s="284"/>
      <c r="AM18" s="283"/>
      <c r="AN18" s="283"/>
      <c r="AO18" s="283"/>
      <c r="AP18" s="286"/>
      <c r="AQ18" s="286"/>
      <c r="AR18" s="284"/>
      <c r="AS18" s="283"/>
      <c r="AT18" s="283"/>
      <c r="AU18" s="283"/>
      <c r="AV18" s="286"/>
      <c r="AW18" s="286"/>
      <c r="AX18" s="284"/>
      <c r="AY18" s="283"/>
      <c r="AZ18" s="283"/>
      <c r="BA18" s="283"/>
      <c r="BB18" s="283"/>
      <c r="BC18" s="283"/>
      <c r="BD18" s="284"/>
      <c r="BE18" s="283"/>
      <c r="BF18" s="283"/>
      <c r="BG18" s="283"/>
      <c r="BH18" s="286"/>
      <c r="BI18" s="286"/>
      <c r="BJ18" s="284"/>
      <c r="BK18" s="283"/>
      <c r="BL18" s="283"/>
      <c r="BM18" s="283"/>
      <c r="BN18" s="286"/>
      <c r="BO18" s="285"/>
      <c r="BP18" s="284"/>
      <c r="BQ18" s="283"/>
      <c r="BR18" s="283"/>
      <c r="BS18" s="283"/>
      <c r="BT18" s="286"/>
      <c r="BU18" s="286"/>
      <c r="BV18" s="284"/>
      <c r="BW18" s="283"/>
      <c r="BX18" s="283"/>
      <c r="BY18" s="283"/>
      <c r="BZ18" s="286"/>
      <c r="CA18" s="286"/>
      <c r="CB18" s="284"/>
      <c r="CC18" s="283"/>
      <c r="CD18" s="283"/>
      <c r="CE18" s="283"/>
      <c r="CF18" s="286"/>
      <c r="CG18" s="285"/>
      <c r="CH18" s="284"/>
      <c r="CI18" s="283"/>
      <c r="CJ18" s="283"/>
      <c r="CK18" s="283"/>
      <c r="CL18" s="286"/>
      <c r="CM18" s="286"/>
      <c r="CN18" s="284"/>
      <c r="CO18" s="283"/>
      <c r="CP18" s="283"/>
      <c r="CQ18" s="283"/>
      <c r="CR18" s="286"/>
      <c r="CS18" s="286"/>
      <c r="CT18" s="284"/>
      <c r="CU18" s="283"/>
      <c r="CV18" s="283"/>
      <c r="CW18" s="283"/>
      <c r="CX18" s="286"/>
      <c r="CY18" s="285"/>
      <c r="CZ18" s="284"/>
      <c r="DA18" s="283"/>
      <c r="DB18" s="283"/>
      <c r="DC18" s="283"/>
      <c r="DD18" s="286"/>
      <c r="DE18" s="286"/>
      <c r="DF18" s="284"/>
      <c r="DG18" s="283"/>
      <c r="DH18" s="283"/>
      <c r="DI18" s="283"/>
      <c r="DJ18" s="286"/>
      <c r="DK18" s="286"/>
      <c r="DL18" s="284"/>
      <c r="DM18" s="283"/>
      <c r="DN18" s="283"/>
      <c r="DO18" s="283"/>
      <c r="DP18" s="286"/>
      <c r="DQ18" s="286"/>
      <c r="DR18" s="284"/>
      <c r="DS18" s="283"/>
      <c r="DT18" s="283"/>
      <c r="DU18" s="283"/>
      <c r="DV18" s="286"/>
      <c r="DW18" s="286"/>
      <c r="DX18" s="284"/>
      <c r="DY18" s="283"/>
      <c r="DZ18" s="283"/>
      <c r="EA18" s="283"/>
      <c r="EB18" s="286"/>
      <c r="EC18" s="285"/>
      <c r="ED18" s="284"/>
      <c r="EE18" s="283"/>
      <c r="EF18" s="283"/>
      <c r="EG18" s="283"/>
      <c r="EH18" s="286"/>
      <c r="EI18" s="285"/>
      <c r="EJ18" s="284"/>
      <c r="EK18" s="283"/>
      <c r="EL18" s="283"/>
      <c r="EM18" s="283"/>
      <c r="EN18" s="286"/>
      <c r="EO18" s="286"/>
      <c r="EP18" s="284"/>
      <c r="EQ18" s="283"/>
      <c r="ER18" s="283"/>
      <c r="ES18" s="283"/>
      <c r="ET18" s="286"/>
      <c r="EU18" s="286"/>
      <c r="EV18" s="236">
        <f t="shared" ca="1" si="0"/>
        <v>0</v>
      </c>
      <c r="EW18" s="308">
        <f t="shared" ca="1" si="1"/>
        <v>0</v>
      </c>
      <c r="EX18" s="233">
        <f t="shared" ca="1" si="2"/>
        <v>0</v>
      </c>
      <c r="EY18" s="233">
        <f t="shared" ca="1" si="3"/>
        <v>0</v>
      </c>
      <c r="EZ18" s="234">
        <f t="shared" ca="1" si="4"/>
        <v>0</v>
      </c>
      <c r="FA18" s="235">
        <f t="shared" ca="1" si="5"/>
        <v>0</v>
      </c>
      <c r="FB18" s="287"/>
      <c r="FC18" s="288"/>
      <c r="FD18" s="97"/>
      <c r="FE18" s="3" t="s">
        <v>108</v>
      </c>
    </row>
    <row r="19" spans="1:161" ht="15.75" customHeight="1" x14ac:dyDescent="0.25">
      <c r="A19" s="97"/>
      <c r="B19" s="280">
        <f ca="1">IF(INDIRECT("ข้อมูลนักเรียน!B19")="","",INDIRECT("ข้อมูลนักเรียน!B19"))</f>
        <v>12</v>
      </c>
      <c r="C19" s="120" t="str">
        <f ca="1">IF(INDIRECT("ข้อมูลนักเรียน!C19")="","",INDIRECT("ข้อมูลนักเรียน!C19"))</f>
        <v/>
      </c>
      <c r="D19" s="656" t="str">
        <f ca="1">IF(C19="","",INDIRECT("ข้อมูลนักเรียน!D19") &amp;INDIRECT("ข้อมูลนักเรียน!E19") &amp; "  " &amp; INDIRECT("ข้อมูลนักเรียน!F19"))</f>
        <v/>
      </c>
      <c r="E19" s="657"/>
      <c r="F19" s="121"/>
      <c r="G19" s="281" t="str">
        <f ca="1">IF(C19="","",IF(INDIRECT("ข้อมูลนักเรียน!H19")="","",INDIRECT("ข้อมูลนักเรียน!H19")))</f>
        <v/>
      </c>
      <c r="H19" s="284"/>
      <c r="I19" s="283"/>
      <c r="J19" s="283"/>
      <c r="K19" s="283"/>
      <c r="L19" s="283"/>
      <c r="M19" s="283"/>
      <c r="N19" s="284"/>
      <c r="O19" s="283"/>
      <c r="P19" s="283"/>
      <c r="Q19" s="283"/>
      <c r="R19" s="283"/>
      <c r="S19" s="283"/>
      <c r="T19" s="284"/>
      <c r="U19" s="283"/>
      <c r="V19" s="283"/>
      <c r="W19" s="283"/>
      <c r="X19" s="283"/>
      <c r="Y19" s="283"/>
      <c r="Z19" s="284"/>
      <c r="AA19" s="283"/>
      <c r="AB19" s="283"/>
      <c r="AC19" s="283"/>
      <c r="AD19" s="283"/>
      <c r="AE19" s="285"/>
      <c r="AF19" s="284"/>
      <c r="AG19" s="283"/>
      <c r="AH19" s="283"/>
      <c r="AI19" s="283"/>
      <c r="AJ19" s="286"/>
      <c r="AK19" s="285"/>
      <c r="AL19" s="284"/>
      <c r="AM19" s="283"/>
      <c r="AN19" s="283"/>
      <c r="AO19" s="283"/>
      <c r="AP19" s="286"/>
      <c r="AQ19" s="286"/>
      <c r="AR19" s="284"/>
      <c r="AS19" s="283"/>
      <c r="AT19" s="283"/>
      <c r="AU19" s="283"/>
      <c r="AV19" s="286"/>
      <c r="AW19" s="286"/>
      <c r="AX19" s="284"/>
      <c r="AY19" s="283"/>
      <c r="AZ19" s="283"/>
      <c r="BA19" s="283"/>
      <c r="BB19" s="283"/>
      <c r="BC19" s="283"/>
      <c r="BD19" s="284"/>
      <c r="BE19" s="283"/>
      <c r="BF19" s="283"/>
      <c r="BG19" s="283"/>
      <c r="BH19" s="286"/>
      <c r="BI19" s="286"/>
      <c r="BJ19" s="284"/>
      <c r="BK19" s="283"/>
      <c r="BL19" s="283"/>
      <c r="BM19" s="283"/>
      <c r="BN19" s="286"/>
      <c r="BO19" s="285"/>
      <c r="BP19" s="284"/>
      <c r="BQ19" s="283"/>
      <c r="BR19" s="283"/>
      <c r="BS19" s="283"/>
      <c r="BT19" s="286"/>
      <c r="BU19" s="286"/>
      <c r="BV19" s="284"/>
      <c r="BW19" s="283"/>
      <c r="BX19" s="283"/>
      <c r="BY19" s="283"/>
      <c r="BZ19" s="286"/>
      <c r="CA19" s="286"/>
      <c r="CB19" s="284"/>
      <c r="CC19" s="283"/>
      <c r="CD19" s="283"/>
      <c r="CE19" s="283"/>
      <c r="CF19" s="286"/>
      <c r="CG19" s="285"/>
      <c r="CH19" s="284"/>
      <c r="CI19" s="283"/>
      <c r="CJ19" s="283"/>
      <c r="CK19" s="283"/>
      <c r="CL19" s="286"/>
      <c r="CM19" s="286"/>
      <c r="CN19" s="284"/>
      <c r="CO19" s="283"/>
      <c r="CP19" s="283"/>
      <c r="CQ19" s="283"/>
      <c r="CR19" s="286"/>
      <c r="CS19" s="286"/>
      <c r="CT19" s="284"/>
      <c r="CU19" s="283"/>
      <c r="CV19" s="283"/>
      <c r="CW19" s="283"/>
      <c r="CX19" s="286"/>
      <c r="CY19" s="285"/>
      <c r="CZ19" s="284"/>
      <c r="DA19" s="283"/>
      <c r="DB19" s="283"/>
      <c r="DC19" s="283"/>
      <c r="DD19" s="286"/>
      <c r="DE19" s="286"/>
      <c r="DF19" s="284"/>
      <c r="DG19" s="283"/>
      <c r="DH19" s="283"/>
      <c r="DI19" s="283"/>
      <c r="DJ19" s="286"/>
      <c r="DK19" s="286"/>
      <c r="DL19" s="284"/>
      <c r="DM19" s="283"/>
      <c r="DN19" s="283"/>
      <c r="DO19" s="283"/>
      <c r="DP19" s="286"/>
      <c r="DQ19" s="286"/>
      <c r="DR19" s="284"/>
      <c r="DS19" s="283"/>
      <c r="DT19" s="283"/>
      <c r="DU19" s="283"/>
      <c r="DV19" s="286"/>
      <c r="DW19" s="286"/>
      <c r="DX19" s="284"/>
      <c r="DY19" s="283"/>
      <c r="DZ19" s="283"/>
      <c r="EA19" s="283"/>
      <c r="EB19" s="286"/>
      <c r="EC19" s="285"/>
      <c r="ED19" s="284"/>
      <c r="EE19" s="283"/>
      <c r="EF19" s="283"/>
      <c r="EG19" s="283"/>
      <c r="EH19" s="286"/>
      <c r="EI19" s="285"/>
      <c r="EJ19" s="284"/>
      <c r="EK19" s="283"/>
      <c r="EL19" s="283"/>
      <c r="EM19" s="283"/>
      <c r="EN19" s="286"/>
      <c r="EO19" s="286"/>
      <c r="EP19" s="284"/>
      <c r="EQ19" s="283"/>
      <c r="ER19" s="283"/>
      <c r="ES19" s="283"/>
      <c r="ET19" s="286"/>
      <c r="EU19" s="286"/>
      <c r="EV19" s="236" t="str">
        <f t="shared" ca="1" si="0"/>
        <v/>
      </c>
      <c r="EW19" s="308" t="str">
        <f t="shared" ca="1" si="1"/>
        <v/>
      </c>
      <c r="EX19" s="233" t="str">
        <f t="shared" ca="1" si="2"/>
        <v/>
      </c>
      <c r="EY19" s="233" t="str">
        <f t="shared" ca="1" si="3"/>
        <v/>
      </c>
      <c r="EZ19" s="234" t="str">
        <f t="shared" ca="1" si="4"/>
        <v/>
      </c>
      <c r="FA19" s="235" t="str">
        <f t="shared" ca="1" si="5"/>
        <v/>
      </c>
      <c r="FB19" s="287"/>
      <c r="FC19" s="288"/>
      <c r="FD19" s="97"/>
      <c r="FE19" s="3" t="s">
        <v>120</v>
      </c>
    </row>
    <row r="20" spans="1:161" ht="15.75" customHeight="1" x14ac:dyDescent="0.25">
      <c r="A20" s="97"/>
      <c r="B20" s="280">
        <f ca="1">IF(INDIRECT("ข้อมูลนักเรียน!B20")="","",INDIRECT("ข้อมูลนักเรียน!B20"))</f>
        <v>13</v>
      </c>
      <c r="C20" s="120" t="str">
        <f ca="1">IF(INDIRECT("ข้อมูลนักเรียน!C20")="","",INDIRECT("ข้อมูลนักเรียน!C20"))</f>
        <v/>
      </c>
      <c r="D20" s="656" t="str">
        <f ca="1">IF(C20="","",INDIRECT("ข้อมูลนักเรียน!D20") &amp;INDIRECT("ข้อมูลนักเรียน!E20") &amp; "  " &amp; INDIRECT("ข้อมูลนักเรียน!F20"))</f>
        <v/>
      </c>
      <c r="E20" s="657"/>
      <c r="F20" s="121"/>
      <c r="G20" s="281" t="str">
        <f ca="1">IF(C20="","",IF(INDIRECT("ข้อมูลนักเรียน!H20")="","",INDIRECT("ข้อมูลนักเรียน!H20")))</f>
        <v/>
      </c>
      <c r="H20" s="284"/>
      <c r="I20" s="283"/>
      <c r="J20" s="283"/>
      <c r="K20" s="283"/>
      <c r="L20" s="283"/>
      <c r="M20" s="283"/>
      <c r="N20" s="284"/>
      <c r="O20" s="283"/>
      <c r="P20" s="283"/>
      <c r="Q20" s="283"/>
      <c r="R20" s="283"/>
      <c r="S20" s="283"/>
      <c r="T20" s="284"/>
      <c r="U20" s="283"/>
      <c r="V20" s="283"/>
      <c r="W20" s="283"/>
      <c r="X20" s="283"/>
      <c r="Y20" s="283"/>
      <c r="Z20" s="284"/>
      <c r="AA20" s="283"/>
      <c r="AB20" s="283"/>
      <c r="AC20" s="283"/>
      <c r="AD20" s="283"/>
      <c r="AE20" s="285"/>
      <c r="AF20" s="284"/>
      <c r="AG20" s="283"/>
      <c r="AH20" s="283"/>
      <c r="AI20" s="283"/>
      <c r="AJ20" s="286"/>
      <c r="AK20" s="285"/>
      <c r="AL20" s="284"/>
      <c r="AM20" s="283"/>
      <c r="AN20" s="283"/>
      <c r="AO20" s="283"/>
      <c r="AP20" s="286"/>
      <c r="AQ20" s="286"/>
      <c r="AR20" s="284"/>
      <c r="AS20" s="283"/>
      <c r="AT20" s="283"/>
      <c r="AU20" s="283"/>
      <c r="AV20" s="286"/>
      <c r="AW20" s="286"/>
      <c r="AX20" s="284"/>
      <c r="AY20" s="283"/>
      <c r="AZ20" s="283"/>
      <c r="BA20" s="283"/>
      <c r="BB20" s="283"/>
      <c r="BC20" s="283"/>
      <c r="BD20" s="284"/>
      <c r="BE20" s="283"/>
      <c r="BF20" s="283"/>
      <c r="BG20" s="283"/>
      <c r="BH20" s="286"/>
      <c r="BI20" s="286"/>
      <c r="BJ20" s="284"/>
      <c r="BK20" s="283"/>
      <c r="BL20" s="283"/>
      <c r="BM20" s="283"/>
      <c r="BN20" s="286"/>
      <c r="BO20" s="285"/>
      <c r="BP20" s="284"/>
      <c r="BQ20" s="283"/>
      <c r="BR20" s="283"/>
      <c r="BS20" s="283"/>
      <c r="BT20" s="286"/>
      <c r="BU20" s="286"/>
      <c r="BV20" s="284"/>
      <c r="BW20" s="283"/>
      <c r="BX20" s="283"/>
      <c r="BY20" s="283"/>
      <c r="BZ20" s="286"/>
      <c r="CA20" s="286"/>
      <c r="CB20" s="284"/>
      <c r="CC20" s="283"/>
      <c r="CD20" s="283"/>
      <c r="CE20" s="283"/>
      <c r="CF20" s="286"/>
      <c r="CG20" s="285"/>
      <c r="CH20" s="284"/>
      <c r="CI20" s="283"/>
      <c r="CJ20" s="283"/>
      <c r="CK20" s="283"/>
      <c r="CL20" s="286"/>
      <c r="CM20" s="286"/>
      <c r="CN20" s="284"/>
      <c r="CO20" s="283"/>
      <c r="CP20" s="283"/>
      <c r="CQ20" s="283"/>
      <c r="CR20" s="286"/>
      <c r="CS20" s="286"/>
      <c r="CT20" s="284"/>
      <c r="CU20" s="283"/>
      <c r="CV20" s="283"/>
      <c r="CW20" s="283"/>
      <c r="CX20" s="286"/>
      <c r="CY20" s="285"/>
      <c r="CZ20" s="284"/>
      <c r="DA20" s="283"/>
      <c r="DB20" s="283"/>
      <c r="DC20" s="283"/>
      <c r="DD20" s="286"/>
      <c r="DE20" s="286"/>
      <c r="DF20" s="284"/>
      <c r="DG20" s="283"/>
      <c r="DH20" s="283"/>
      <c r="DI20" s="283"/>
      <c r="DJ20" s="286"/>
      <c r="DK20" s="286"/>
      <c r="DL20" s="284"/>
      <c r="DM20" s="283"/>
      <c r="DN20" s="283"/>
      <c r="DO20" s="283"/>
      <c r="DP20" s="286"/>
      <c r="DQ20" s="286"/>
      <c r="DR20" s="284"/>
      <c r="DS20" s="283"/>
      <c r="DT20" s="283"/>
      <c r="DU20" s="283"/>
      <c r="DV20" s="286"/>
      <c r="DW20" s="286"/>
      <c r="DX20" s="284"/>
      <c r="DY20" s="283"/>
      <c r="DZ20" s="283"/>
      <c r="EA20" s="283"/>
      <c r="EB20" s="286"/>
      <c r="EC20" s="285"/>
      <c r="ED20" s="284"/>
      <c r="EE20" s="283"/>
      <c r="EF20" s="283"/>
      <c r="EG20" s="283"/>
      <c r="EH20" s="286"/>
      <c r="EI20" s="285"/>
      <c r="EJ20" s="284"/>
      <c r="EK20" s="283"/>
      <c r="EL20" s="283"/>
      <c r="EM20" s="283"/>
      <c r="EN20" s="286"/>
      <c r="EO20" s="286"/>
      <c r="EP20" s="284"/>
      <c r="EQ20" s="283"/>
      <c r="ER20" s="283"/>
      <c r="ES20" s="283"/>
      <c r="ET20" s="286"/>
      <c r="EU20" s="286"/>
      <c r="EV20" s="236" t="str">
        <f t="shared" ca="1" si="0"/>
        <v/>
      </c>
      <c r="EW20" s="308" t="str">
        <f t="shared" ca="1" si="1"/>
        <v/>
      </c>
      <c r="EX20" s="233" t="str">
        <f t="shared" ca="1" si="2"/>
        <v/>
      </c>
      <c r="EY20" s="233" t="str">
        <f t="shared" ca="1" si="3"/>
        <v/>
      </c>
      <c r="EZ20" s="234" t="str">
        <f t="shared" ca="1" si="4"/>
        <v/>
      </c>
      <c r="FA20" s="235" t="str">
        <f t="shared" ca="1" si="5"/>
        <v/>
      </c>
      <c r="FB20" s="287"/>
      <c r="FC20" s="288"/>
      <c r="FD20" s="97"/>
      <c r="FE20" s="3" t="s">
        <v>109</v>
      </c>
    </row>
    <row r="21" spans="1:161" ht="15.75" customHeight="1" x14ac:dyDescent="0.25">
      <c r="A21" s="97"/>
      <c r="B21" s="280">
        <f ca="1">IF(INDIRECT("ข้อมูลนักเรียน!B21")="","",INDIRECT("ข้อมูลนักเรียน!B21"))</f>
        <v>14</v>
      </c>
      <c r="C21" s="120" t="str">
        <f ca="1">IF(INDIRECT("ข้อมูลนักเรียน!C21")="","",INDIRECT("ข้อมูลนักเรียน!C21"))</f>
        <v/>
      </c>
      <c r="D21" s="656" t="str">
        <f ca="1">IF(C21="","",INDIRECT("ข้อมูลนักเรียน!D21") &amp;INDIRECT("ข้อมูลนักเรียน!E21") &amp; "  " &amp; INDIRECT("ข้อมูลนักเรียน!F21"))</f>
        <v/>
      </c>
      <c r="E21" s="657"/>
      <c r="F21" s="121"/>
      <c r="G21" s="281" t="str">
        <f ca="1">IF(C21="","",IF(INDIRECT("ข้อมูลนักเรียน!H21")="","",INDIRECT("ข้อมูลนักเรียน!H21")))</f>
        <v/>
      </c>
      <c r="H21" s="284"/>
      <c r="I21" s="283"/>
      <c r="J21" s="283"/>
      <c r="K21" s="283"/>
      <c r="L21" s="283"/>
      <c r="M21" s="283"/>
      <c r="N21" s="284"/>
      <c r="O21" s="283"/>
      <c r="P21" s="283"/>
      <c r="Q21" s="283"/>
      <c r="R21" s="283"/>
      <c r="S21" s="283"/>
      <c r="T21" s="284"/>
      <c r="U21" s="283"/>
      <c r="V21" s="283"/>
      <c r="W21" s="283"/>
      <c r="X21" s="283"/>
      <c r="Y21" s="283"/>
      <c r="Z21" s="284"/>
      <c r="AA21" s="283"/>
      <c r="AB21" s="283"/>
      <c r="AC21" s="283"/>
      <c r="AD21" s="283"/>
      <c r="AE21" s="285"/>
      <c r="AF21" s="284"/>
      <c r="AG21" s="283"/>
      <c r="AH21" s="283"/>
      <c r="AI21" s="283"/>
      <c r="AJ21" s="286"/>
      <c r="AK21" s="285"/>
      <c r="AL21" s="284"/>
      <c r="AM21" s="283"/>
      <c r="AN21" s="283"/>
      <c r="AO21" s="283"/>
      <c r="AP21" s="286"/>
      <c r="AQ21" s="286"/>
      <c r="AR21" s="284"/>
      <c r="AS21" s="283"/>
      <c r="AT21" s="283"/>
      <c r="AU21" s="283"/>
      <c r="AV21" s="286"/>
      <c r="AW21" s="286"/>
      <c r="AX21" s="284"/>
      <c r="AY21" s="283"/>
      <c r="AZ21" s="283"/>
      <c r="BA21" s="283"/>
      <c r="BB21" s="283"/>
      <c r="BC21" s="283"/>
      <c r="BD21" s="284"/>
      <c r="BE21" s="283"/>
      <c r="BF21" s="283"/>
      <c r="BG21" s="283"/>
      <c r="BH21" s="286"/>
      <c r="BI21" s="286"/>
      <c r="BJ21" s="284"/>
      <c r="BK21" s="283"/>
      <c r="BL21" s="283"/>
      <c r="BM21" s="283"/>
      <c r="BN21" s="286"/>
      <c r="BO21" s="285"/>
      <c r="BP21" s="284"/>
      <c r="BQ21" s="283"/>
      <c r="BR21" s="283"/>
      <c r="BS21" s="283"/>
      <c r="BT21" s="286"/>
      <c r="BU21" s="286"/>
      <c r="BV21" s="284"/>
      <c r="BW21" s="283"/>
      <c r="BX21" s="283"/>
      <c r="BY21" s="283"/>
      <c r="BZ21" s="286"/>
      <c r="CA21" s="286"/>
      <c r="CB21" s="284"/>
      <c r="CC21" s="283"/>
      <c r="CD21" s="283"/>
      <c r="CE21" s="283"/>
      <c r="CF21" s="286"/>
      <c r="CG21" s="285"/>
      <c r="CH21" s="284"/>
      <c r="CI21" s="283"/>
      <c r="CJ21" s="283"/>
      <c r="CK21" s="283"/>
      <c r="CL21" s="286"/>
      <c r="CM21" s="286"/>
      <c r="CN21" s="284"/>
      <c r="CO21" s="283"/>
      <c r="CP21" s="283"/>
      <c r="CQ21" s="283"/>
      <c r="CR21" s="286"/>
      <c r="CS21" s="286"/>
      <c r="CT21" s="284"/>
      <c r="CU21" s="283"/>
      <c r="CV21" s="283"/>
      <c r="CW21" s="283"/>
      <c r="CX21" s="286"/>
      <c r="CY21" s="285"/>
      <c r="CZ21" s="284"/>
      <c r="DA21" s="283"/>
      <c r="DB21" s="283"/>
      <c r="DC21" s="283"/>
      <c r="DD21" s="286"/>
      <c r="DE21" s="286"/>
      <c r="DF21" s="284"/>
      <c r="DG21" s="283"/>
      <c r="DH21" s="283"/>
      <c r="DI21" s="283"/>
      <c r="DJ21" s="286"/>
      <c r="DK21" s="286"/>
      <c r="DL21" s="284"/>
      <c r="DM21" s="283"/>
      <c r="DN21" s="283"/>
      <c r="DO21" s="283"/>
      <c r="DP21" s="286"/>
      <c r="DQ21" s="286"/>
      <c r="DR21" s="284"/>
      <c r="DS21" s="283"/>
      <c r="DT21" s="283"/>
      <c r="DU21" s="283"/>
      <c r="DV21" s="286"/>
      <c r="DW21" s="286"/>
      <c r="DX21" s="284"/>
      <c r="DY21" s="283"/>
      <c r="DZ21" s="283"/>
      <c r="EA21" s="283"/>
      <c r="EB21" s="286"/>
      <c r="EC21" s="285"/>
      <c r="ED21" s="284"/>
      <c r="EE21" s="283"/>
      <c r="EF21" s="283"/>
      <c r="EG21" s="283"/>
      <c r="EH21" s="286"/>
      <c r="EI21" s="285"/>
      <c r="EJ21" s="284"/>
      <c r="EK21" s="283"/>
      <c r="EL21" s="283"/>
      <c r="EM21" s="283"/>
      <c r="EN21" s="286"/>
      <c r="EO21" s="286"/>
      <c r="EP21" s="284"/>
      <c r="EQ21" s="283"/>
      <c r="ER21" s="283"/>
      <c r="ES21" s="283"/>
      <c r="ET21" s="286"/>
      <c r="EU21" s="286"/>
      <c r="EV21" s="236" t="str">
        <f t="shared" ca="1" si="0"/>
        <v/>
      </c>
      <c r="EW21" s="308" t="str">
        <f t="shared" ca="1" si="1"/>
        <v/>
      </c>
      <c r="EX21" s="233" t="str">
        <f t="shared" ca="1" si="2"/>
        <v/>
      </c>
      <c r="EY21" s="233" t="str">
        <f t="shared" ca="1" si="3"/>
        <v/>
      </c>
      <c r="EZ21" s="234" t="str">
        <f t="shared" ca="1" si="4"/>
        <v/>
      </c>
      <c r="FA21" s="235" t="str">
        <f t="shared" ca="1" si="5"/>
        <v/>
      </c>
      <c r="FB21" s="287"/>
      <c r="FC21" s="288"/>
      <c r="FD21" s="97"/>
      <c r="FE21" s="3" t="s">
        <v>121</v>
      </c>
    </row>
    <row r="22" spans="1:161" ht="15.75" customHeight="1" x14ac:dyDescent="0.25">
      <c r="A22" s="97"/>
      <c r="B22" s="280">
        <f ca="1">IF(INDIRECT("ข้อมูลนักเรียน!B22")="","",INDIRECT("ข้อมูลนักเรียน!B22"))</f>
        <v>15</v>
      </c>
      <c r="C22" s="120" t="str">
        <f ca="1">IF(INDIRECT("ข้อมูลนักเรียน!C22")="","",INDIRECT("ข้อมูลนักเรียน!C22"))</f>
        <v/>
      </c>
      <c r="D22" s="656" t="str">
        <f ca="1">IF(C22="","",INDIRECT("ข้อมูลนักเรียน!D22") &amp;INDIRECT("ข้อมูลนักเรียน!E22") &amp; "  " &amp; INDIRECT("ข้อมูลนักเรียน!F22"))</f>
        <v/>
      </c>
      <c r="E22" s="657"/>
      <c r="F22" s="121"/>
      <c r="G22" s="281" t="str">
        <f ca="1">IF(C22="","",IF(INDIRECT("ข้อมูลนักเรียน!H22")="","",INDIRECT("ข้อมูลนักเรียน!H22")))</f>
        <v/>
      </c>
      <c r="H22" s="284"/>
      <c r="I22" s="283"/>
      <c r="J22" s="283"/>
      <c r="K22" s="283"/>
      <c r="L22" s="283"/>
      <c r="M22" s="283"/>
      <c r="N22" s="284"/>
      <c r="O22" s="283"/>
      <c r="P22" s="283"/>
      <c r="Q22" s="283"/>
      <c r="R22" s="283"/>
      <c r="S22" s="283"/>
      <c r="T22" s="284"/>
      <c r="U22" s="283"/>
      <c r="V22" s="283"/>
      <c r="W22" s="283"/>
      <c r="X22" s="283"/>
      <c r="Y22" s="283"/>
      <c r="Z22" s="284"/>
      <c r="AA22" s="283"/>
      <c r="AB22" s="283"/>
      <c r="AC22" s="283"/>
      <c r="AD22" s="283"/>
      <c r="AE22" s="285"/>
      <c r="AF22" s="284"/>
      <c r="AG22" s="283"/>
      <c r="AH22" s="283"/>
      <c r="AI22" s="283"/>
      <c r="AJ22" s="286"/>
      <c r="AK22" s="285"/>
      <c r="AL22" s="284"/>
      <c r="AM22" s="283"/>
      <c r="AN22" s="283"/>
      <c r="AO22" s="283"/>
      <c r="AP22" s="286"/>
      <c r="AQ22" s="286"/>
      <c r="AR22" s="284"/>
      <c r="AS22" s="283"/>
      <c r="AT22" s="283"/>
      <c r="AU22" s="283"/>
      <c r="AV22" s="286"/>
      <c r="AW22" s="286"/>
      <c r="AX22" s="284"/>
      <c r="AY22" s="283"/>
      <c r="AZ22" s="283"/>
      <c r="BA22" s="283"/>
      <c r="BB22" s="283"/>
      <c r="BC22" s="283"/>
      <c r="BD22" s="284"/>
      <c r="BE22" s="283"/>
      <c r="BF22" s="283"/>
      <c r="BG22" s="283"/>
      <c r="BH22" s="286"/>
      <c r="BI22" s="286"/>
      <c r="BJ22" s="284"/>
      <c r="BK22" s="283"/>
      <c r="BL22" s="283"/>
      <c r="BM22" s="283"/>
      <c r="BN22" s="286"/>
      <c r="BO22" s="285"/>
      <c r="BP22" s="284"/>
      <c r="BQ22" s="283"/>
      <c r="BR22" s="283"/>
      <c r="BS22" s="283"/>
      <c r="BT22" s="286"/>
      <c r="BU22" s="286"/>
      <c r="BV22" s="284"/>
      <c r="BW22" s="283"/>
      <c r="BX22" s="283"/>
      <c r="BY22" s="283"/>
      <c r="BZ22" s="286"/>
      <c r="CA22" s="286"/>
      <c r="CB22" s="284"/>
      <c r="CC22" s="283"/>
      <c r="CD22" s="283"/>
      <c r="CE22" s="283"/>
      <c r="CF22" s="286"/>
      <c r="CG22" s="285"/>
      <c r="CH22" s="284"/>
      <c r="CI22" s="283"/>
      <c r="CJ22" s="283"/>
      <c r="CK22" s="283"/>
      <c r="CL22" s="286"/>
      <c r="CM22" s="286"/>
      <c r="CN22" s="284"/>
      <c r="CO22" s="283"/>
      <c r="CP22" s="283"/>
      <c r="CQ22" s="283"/>
      <c r="CR22" s="286"/>
      <c r="CS22" s="286"/>
      <c r="CT22" s="284"/>
      <c r="CU22" s="283"/>
      <c r="CV22" s="283"/>
      <c r="CW22" s="283"/>
      <c r="CX22" s="286"/>
      <c r="CY22" s="285"/>
      <c r="CZ22" s="284"/>
      <c r="DA22" s="283"/>
      <c r="DB22" s="283"/>
      <c r="DC22" s="283"/>
      <c r="DD22" s="286"/>
      <c r="DE22" s="286"/>
      <c r="DF22" s="284"/>
      <c r="DG22" s="283"/>
      <c r="DH22" s="283"/>
      <c r="DI22" s="283"/>
      <c r="DJ22" s="286"/>
      <c r="DK22" s="286"/>
      <c r="DL22" s="284"/>
      <c r="DM22" s="283"/>
      <c r="DN22" s="283"/>
      <c r="DO22" s="283"/>
      <c r="DP22" s="286"/>
      <c r="DQ22" s="286"/>
      <c r="DR22" s="284"/>
      <c r="DS22" s="283"/>
      <c r="DT22" s="283"/>
      <c r="DU22" s="283"/>
      <c r="DV22" s="286"/>
      <c r="DW22" s="286"/>
      <c r="DX22" s="284"/>
      <c r="DY22" s="283"/>
      <c r="DZ22" s="283"/>
      <c r="EA22" s="283"/>
      <c r="EB22" s="286"/>
      <c r="EC22" s="285"/>
      <c r="ED22" s="284"/>
      <c r="EE22" s="283"/>
      <c r="EF22" s="283"/>
      <c r="EG22" s="283"/>
      <c r="EH22" s="286"/>
      <c r="EI22" s="285"/>
      <c r="EJ22" s="284"/>
      <c r="EK22" s="283"/>
      <c r="EL22" s="283"/>
      <c r="EM22" s="283"/>
      <c r="EN22" s="286"/>
      <c r="EO22" s="286"/>
      <c r="EP22" s="284"/>
      <c r="EQ22" s="283"/>
      <c r="ER22" s="283"/>
      <c r="ES22" s="283"/>
      <c r="ET22" s="286"/>
      <c r="EU22" s="286"/>
      <c r="EV22" s="236" t="str">
        <f t="shared" ca="1" si="0"/>
        <v/>
      </c>
      <c r="EW22" s="308" t="str">
        <f t="shared" ca="1" si="1"/>
        <v/>
      </c>
      <c r="EX22" s="233" t="str">
        <f t="shared" ca="1" si="2"/>
        <v/>
      </c>
      <c r="EY22" s="233" t="str">
        <f t="shared" ca="1" si="3"/>
        <v/>
      </c>
      <c r="EZ22" s="234" t="str">
        <f t="shared" ca="1" si="4"/>
        <v/>
      </c>
      <c r="FA22" s="235" t="str">
        <f t="shared" ca="1" si="5"/>
        <v/>
      </c>
      <c r="FB22" s="287"/>
      <c r="FC22" s="288"/>
      <c r="FD22" s="97"/>
      <c r="FE22" s="3" t="s">
        <v>110</v>
      </c>
    </row>
    <row r="23" spans="1:161" ht="15.75" customHeight="1" x14ac:dyDescent="0.25">
      <c r="A23" s="97"/>
      <c r="B23" s="280">
        <f ca="1">IF(INDIRECT("ข้อมูลนักเรียน!B23")="","",INDIRECT("ข้อมูลนักเรียน!B23"))</f>
        <v>16</v>
      </c>
      <c r="C23" s="120" t="str">
        <f ca="1">IF(INDIRECT("ข้อมูลนักเรียน!C23")="","",INDIRECT("ข้อมูลนักเรียน!C23"))</f>
        <v/>
      </c>
      <c r="D23" s="656" t="str">
        <f ca="1">IF(C23="","",INDIRECT("ข้อมูลนักเรียน!D23") &amp;INDIRECT("ข้อมูลนักเรียน!E23") &amp; "  " &amp; INDIRECT("ข้อมูลนักเรียน!F23"))</f>
        <v/>
      </c>
      <c r="E23" s="657"/>
      <c r="F23" s="121"/>
      <c r="G23" s="281" t="str">
        <f ca="1">IF(C23="","",IF(INDIRECT("ข้อมูลนักเรียน!H23")="","",INDIRECT("ข้อมูลนักเรียน!H23")))</f>
        <v/>
      </c>
      <c r="H23" s="284"/>
      <c r="I23" s="283"/>
      <c r="J23" s="283"/>
      <c r="K23" s="283"/>
      <c r="L23" s="283"/>
      <c r="M23" s="283"/>
      <c r="N23" s="284"/>
      <c r="O23" s="283"/>
      <c r="P23" s="283"/>
      <c r="Q23" s="283"/>
      <c r="R23" s="283"/>
      <c r="S23" s="283"/>
      <c r="T23" s="284"/>
      <c r="U23" s="283"/>
      <c r="V23" s="283"/>
      <c r="W23" s="283"/>
      <c r="X23" s="283"/>
      <c r="Y23" s="283"/>
      <c r="Z23" s="284"/>
      <c r="AA23" s="283"/>
      <c r="AB23" s="283"/>
      <c r="AC23" s="283"/>
      <c r="AD23" s="283"/>
      <c r="AE23" s="285"/>
      <c r="AF23" s="284"/>
      <c r="AG23" s="283"/>
      <c r="AH23" s="283"/>
      <c r="AI23" s="283"/>
      <c r="AJ23" s="286"/>
      <c r="AK23" s="285"/>
      <c r="AL23" s="284"/>
      <c r="AM23" s="283"/>
      <c r="AN23" s="283"/>
      <c r="AO23" s="283"/>
      <c r="AP23" s="286"/>
      <c r="AQ23" s="286"/>
      <c r="AR23" s="284"/>
      <c r="AS23" s="283"/>
      <c r="AT23" s="283"/>
      <c r="AU23" s="283"/>
      <c r="AV23" s="286"/>
      <c r="AW23" s="286"/>
      <c r="AX23" s="284"/>
      <c r="AY23" s="283"/>
      <c r="AZ23" s="283"/>
      <c r="BA23" s="283"/>
      <c r="BB23" s="283"/>
      <c r="BC23" s="283"/>
      <c r="BD23" s="284"/>
      <c r="BE23" s="283"/>
      <c r="BF23" s="283"/>
      <c r="BG23" s="283"/>
      <c r="BH23" s="286"/>
      <c r="BI23" s="286"/>
      <c r="BJ23" s="284"/>
      <c r="BK23" s="283"/>
      <c r="BL23" s="283"/>
      <c r="BM23" s="283"/>
      <c r="BN23" s="286"/>
      <c r="BO23" s="285"/>
      <c r="BP23" s="284"/>
      <c r="BQ23" s="283"/>
      <c r="BR23" s="283"/>
      <c r="BS23" s="283"/>
      <c r="BT23" s="286"/>
      <c r="BU23" s="286"/>
      <c r="BV23" s="284"/>
      <c r="BW23" s="283"/>
      <c r="BX23" s="283"/>
      <c r="BY23" s="283"/>
      <c r="BZ23" s="286"/>
      <c r="CA23" s="286"/>
      <c r="CB23" s="284"/>
      <c r="CC23" s="283"/>
      <c r="CD23" s="283"/>
      <c r="CE23" s="283"/>
      <c r="CF23" s="286"/>
      <c r="CG23" s="285"/>
      <c r="CH23" s="284"/>
      <c r="CI23" s="283"/>
      <c r="CJ23" s="283"/>
      <c r="CK23" s="283"/>
      <c r="CL23" s="286"/>
      <c r="CM23" s="286"/>
      <c r="CN23" s="284"/>
      <c r="CO23" s="283"/>
      <c r="CP23" s="283"/>
      <c r="CQ23" s="283"/>
      <c r="CR23" s="286"/>
      <c r="CS23" s="286"/>
      <c r="CT23" s="284"/>
      <c r="CU23" s="283"/>
      <c r="CV23" s="283"/>
      <c r="CW23" s="283"/>
      <c r="CX23" s="286"/>
      <c r="CY23" s="285"/>
      <c r="CZ23" s="284"/>
      <c r="DA23" s="283"/>
      <c r="DB23" s="283"/>
      <c r="DC23" s="283"/>
      <c r="DD23" s="286"/>
      <c r="DE23" s="286"/>
      <c r="DF23" s="284"/>
      <c r="DG23" s="283"/>
      <c r="DH23" s="283"/>
      <c r="DI23" s="283"/>
      <c r="DJ23" s="286"/>
      <c r="DK23" s="286"/>
      <c r="DL23" s="284"/>
      <c r="DM23" s="283"/>
      <c r="DN23" s="283"/>
      <c r="DO23" s="283"/>
      <c r="DP23" s="286"/>
      <c r="DQ23" s="286"/>
      <c r="DR23" s="284"/>
      <c r="DS23" s="283"/>
      <c r="DT23" s="283"/>
      <c r="DU23" s="283"/>
      <c r="DV23" s="286"/>
      <c r="DW23" s="286"/>
      <c r="DX23" s="284"/>
      <c r="DY23" s="283"/>
      <c r="DZ23" s="283"/>
      <c r="EA23" s="283"/>
      <c r="EB23" s="286"/>
      <c r="EC23" s="285"/>
      <c r="ED23" s="284"/>
      <c r="EE23" s="283"/>
      <c r="EF23" s="283"/>
      <c r="EG23" s="283"/>
      <c r="EH23" s="286"/>
      <c r="EI23" s="285"/>
      <c r="EJ23" s="284"/>
      <c r="EK23" s="283"/>
      <c r="EL23" s="283"/>
      <c r="EM23" s="283"/>
      <c r="EN23" s="286"/>
      <c r="EO23" s="286"/>
      <c r="EP23" s="284"/>
      <c r="EQ23" s="283"/>
      <c r="ER23" s="283"/>
      <c r="ES23" s="283"/>
      <c r="ET23" s="286"/>
      <c r="EU23" s="286"/>
      <c r="EV23" s="236" t="str">
        <f t="shared" ca="1" si="0"/>
        <v/>
      </c>
      <c r="EW23" s="308" t="str">
        <f t="shared" ca="1" si="1"/>
        <v/>
      </c>
      <c r="EX23" s="233" t="str">
        <f t="shared" ca="1" si="2"/>
        <v/>
      </c>
      <c r="EY23" s="233" t="str">
        <f t="shared" ca="1" si="3"/>
        <v/>
      </c>
      <c r="EZ23" s="234" t="str">
        <f t="shared" ca="1" si="4"/>
        <v/>
      </c>
      <c r="FA23" s="235" t="str">
        <f t="shared" ca="1" si="5"/>
        <v/>
      </c>
      <c r="FB23" s="287"/>
      <c r="FC23" s="288"/>
      <c r="FD23" s="97"/>
      <c r="FE23" s="3" t="s">
        <v>122</v>
      </c>
    </row>
    <row r="24" spans="1:161" ht="15.75" customHeight="1" x14ac:dyDescent="0.25">
      <c r="A24" s="97"/>
      <c r="B24" s="280">
        <f ca="1">IF(INDIRECT("ข้อมูลนักเรียน!B24")="","",INDIRECT("ข้อมูลนักเรียน!B24"))</f>
        <v>17</v>
      </c>
      <c r="C24" s="120" t="str">
        <f ca="1">IF(INDIRECT("ข้อมูลนักเรียน!C24")="","",INDIRECT("ข้อมูลนักเรียน!C24"))</f>
        <v/>
      </c>
      <c r="D24" s="656" t="str">
        <f ca="1">IF(C24="","",INDIRECT("ข้อมูลนักเรียน!D24") &amp;INDIRECT("ข้อมูลนักเรียน!E24") &amp; "  " &amp; INDIRECT("ข้อมูลนักเรียน!F24"))</f>
        <v/>
      </c>
      <c r="E24" s="657"/>
      <c r="F24" s="121"/>
      <c r="G24" s="281" t="str">
        <f ca="1">IF(C24="","",IF(INDIRECT("ข้อมูลนักเรียน!H24")="","",INDIRECT("ข้อมูลนักเรียน!H24")))</f>
        <v/>
      </c>
      <c r="H24" s="284"/>
      <c r="I24" s="283"/>
      <c r="J24" s="283"/>
      <c r="K24" s="283"/>
      <c r="L24" s="283"/>
      <c r="M24" s="283"/>
      <c r="N24" s="284"/>
      <c r="O24" s="283"/>
      <c r="P24" s="283"/>
      <c r="Q24" s="283"/>
      <c r="R24" s="283"/>
      <c r="S24" s="283"/>
      <c r="T24" s="284"/>
      <c r="U24" s="283"/>
      <c r="V24" s="283"/>
      <c r="W24" s="283"/>
      <c r="X24" s="283"/>
      <c r="Y24" s="283"/>
      <c r="Z24" s="284"/>
      <c r="AA24" s="283"/>
      <c r="AB24" s="283"/>
      <c r="AC24" s="283"/>
      <c r="AD24" s="283"/>
      <c r="AE24" s="285"/>
      <c r="AF24" s="284"/>
      <c r="AG24" s="283"/>
      <c r="AH24" s="283"/>
      <c r="AI24" s="283"/>
      <c r="AJ24" s="286"/>
      <c r="AK24" s="285"/>
      <c r="AL24" s="284"/>
      <c r="AM24" s="283"/>
      <c r="AN24" s="283"/>
      <c r="AO24" s="283"/>
      <c r="AP24" s="286"/>
      <c r="AQ24" s="286"/>
      <c r="AR24" s="284"/>
      <c r="AS24" s="283"/>
      <c r="AT24" s="283"/>
      <c r="AU24" s="283"/>
      <c r="AV24" s="286"/>
      <c r="AW24" s="286"/>
      <c r="AX24" s="284"/>
      <c r="AY24" s="283"/>
      <c r="AZ24" s="283"/>
      <c r="BA24" s="283"/>
      <c r="BB24" s="283"/>
      <c r="BC24" s="283"/>
      <c r="BD24" s="284"/>
      <c r="BE24" s="283"/>
      <c r="BF24" s="283"/>
      <c r="BG24" s="283"/>
      <c r="BH24" s="286"/>
      <c r="BI24" s="286"/>
      <c r="BJ24" s="284"/>
      <c r="BK24" s="283"/>
      <c r="BL24" s="283"/>
      <c r="BM24" s="283"/>
      <c r="BN24" s="286"/>
      <c r="BO24" s="285"/>
      <c r="BP24" s="284"/>
      <c r="BQ24" s="283"/>
      <c r="BR24" s="283"/>
      <c r="BS24" s="283"/>
      <c r="BT24" s="286"/>
      <c r="BU24" s="286"/>
      <c r="BV24" s="284"/>
      <c r="BW24" s="283"/>
      <c r="BX24" s="283"/>
      <c r="BY24" s="283"/>
      <c r="BZ24" s="286"/>
      <c r="CA24" s="286"/>
      <c r="CB24" s="284"/>
      <c r="CC24" s="283"/>
      <c r="CD24" s="283"/>
      <c r="CE24" s="283"/>
      <c r="CF24" s="286"/>
      <c r="CG24" s="285"/>
      <c r="CH24" s="284"/>
      <c r="CI24" s="283"/>
      <c r="CJ24" s="283"/>
      <c r="CK24" s="283"/>
      <c r="CL24" s="286"/>
      <c r="CM24" s="286"/>
      <c r="CN24" s="284"/>
      <c r="CO24" s="283"/>
      <c r="CP24" s="283"/>
      <c r="CQ24" s="283"/>
      <c r="CR24" s="286"/>
      <c r="CS24" s="286"/>
      <c r="CT24" s="284"/>
      <c r="CU24" s="283"/>
      <c r="CV24" s="283"/>
      <c r="CW24" s="283"/>
      <c r="CX24" s="286"/>
      <c r="CY24" s="285"/>
      <c r="CZ24" s="284"/>
      <c r="DA24" s="283"/>
      <c r="DB24" s="283"/>
      <c r="DC24" s="283"/>
      <c r="DD24" s="286"/>
      <c r="DE24" s="286"/>
      <c r="DF24" s="284"/>
      <c r="DG24" s="283"/>
      <c r="DH24" s="283"/>
      <c r="DI24" s="283"/>
      <c r="DJ24" s="286"/>
      <c r="DK24" s="286"/>
      <c r="DL24" s="284"/>
      <c r="DM24" s="283"/>
      <c r="DN24" s="283"/>
      <c r="DO24" s="283"/>
      <c r="DP24" s="286"/>
      <c r="DQ24" s="286"/>
      <c r="DR24" s="284"/>
      <c r="DS24" s="283"/>
      <c r="DT24" s="283"/>
      <c r="DU24" s="283"/>
      <c r="DV24" s="286"/>
      <c r="DW24" s="286"/>
      <c r="DX24" s="284"/>
      <c r="DY24" s="283"/>
      <c r="DZ24" s="283"/>
      <c r="EA24" s="283"/>
      <c r="EB24" s="286"/>
      <c r="EC24" s="285"/>
      <c r="ED24" s="284"/>
      <c r="EE24" s="283"/>
      <c r="EF24" s="283"/>
      <c r="EG24" s="283"/>
      <c r="EH24" s="286"/>
      <c r="EI24" s="285"/>
      <c r="EJ24" s="284"/>
      <c r="EK24" s="283"/>
      <c r="EL24" s="283"/>
      <c r="EM24" s="283"/>
      <c r="EN24" s="286"/>
      <c r="EO24" s="286"/>
      <c r="EP24" s="284"/>
      <c r="EQ24" s="283"/>
      <c r="ER24" s="283"/>
      <c r="ES24" s="283"/>
      <c r="ET24" s="286"/>
      <c r="EU24" s="286"/>
      <c r="EV24" s="236" t="str">
        <f t="shared" ca="1" si="0"/>
        <v/>
      </c>
      <c r="EW24" s="308" t="str">
        <f t="shared" ca="1" si="1"/>
        <v/>
      </c>
      <c r="EX24" s="233" t="str">
        <f t="shared" ca="1" si="2"/>
        <v/>
      </c>
      <c r="EY24" s="233" t="str">
        <f t="shared" ca="1" si="3"/>
        <v/>
      </c>
      <c r="EZ24" s="234" t="str">
        <f t="shared" ca="1" si="4"/>
        <v/>
      </c>
      <c r="FA24" s="235" t="str">
        <f t="shared" ca="1" si="5"/>
        <v/>
      </c>
      <c r="FB24" s="287"/>
      <c r="FC24" s="288"/>
      <c r="FD24" s="97"/>
      <c r="FE24" s="3" t="s">
        <v>111</v>
      </c>
    </row>
    <row r="25" spans="1:161" ht="15.75" customHeight="1" x14ac:dyDescent="0.25">
      <c r="A25" s="97"/>
      <c r="B25" s="280">
        <f ca="1">IF(INDIRECT("ข้อมูลนักเรียน!B25")="","",INDIRECT("ข้อมูลนักเรียน!B25"))</f>
        <v>18</v>
      </c>
      <c r="C25" s="120" t="str">
        <f ca="1">IF(INDIRECT("ข้อมูลนักเรียน!C25")="","",INDIRECT("ข้อมูลนักเรียน!C25"))</f>
        <v/>
      </c>
      <c r="D25" s="656" t="str">
        <f ca="1">IF(C25="","",INDIRECT("ข้อมูลนักเรียน!D25") &amp;INDIRECT("ข้อมูลนักเรียน!E25") &amp; "  " &amp; INDIRECT("ข้อมูลนักเรียน!F25"))</f>
        <v/>
      </c>
      <c r="E25" s="657"/>
      <c r="F25" s="121"/>
      <c r="G25" s="281" t="str">
        <f ca="1">IF(C25="","",IF(INDIRECT("ข้อมูลนักเรียน!H25")="","",INDIRECT("ข้อมูลนักเรียน!H25")))</f>
        <v/>
      </c>
      <c r="H25" s="284"/>
      <c r="I25" s="283"/>
      <c r="J25" s="283"/>
      <c r="K25" s="283"/>
      <c r="L25" s="283"/>
      <c r="M25" s="283"/>
      <c r="N25" s="284"/>
      <c r="O25" s="283"/>
      <c r="P25" s="283"/>
      <c r="Q25" s="283"/>
      <c r="R25" s="283"/>
      <c r="S25" s="283"/>
      <c r="T25" s="284"/>
      <c r="U25" s="283"/>
      <c r="V25" s="283"/>
      <c r="W25" s="283"/>
      <c r="X25" s="283"/>
      <c r="Y25" s="283"/>
      <c r="Z25" s="284"/>
      <c r="AA25" s="283"/>
      <c r="AB25" s="283"/>
      <c r="AC25" s="283"/>
      <c r="AD25" s="283"/>
      <c r="AE25" s="285"/>
      <c r="AF25" s="284"/>
      <c r="AG25" s="283"/>
      <c r="AH25" s="283"/>
      <c r="AI25" s="283"/>
      <c r="AJ25" s="286"/>
      <c r="AK25" s="285"/>
      <c r="AL25" s="284"/>
      <c r="AM25" s="283"/>
      <c r="AN25" s="283"/>
      <c r="AO25" s="283"/>
      <c r="AP25" s="286"/>
      <c r="AQ25" s="286"/>
      <c r="AR25" s="284"/>
      <c r="AS25" s="283"/>
      <c r="AT25" s="283"/>
      <c r="AU25" s="283"/>
      <c r="AV25" s="286"/>
      <c r="AW25" s="286"/>
      <c r="AX25" s="284"/>
      <c r="AY25" s="283"/>
      <c r="AZ25" s="283"/>
      <c r="BA25" s="283"/>
      <c r="BB25" s="283"/>
      <c r="BC25" s="283"/>
      <c r="BD25" s="284"/>
      <c r="BE25" s="283"/>
      <c r="BF25" s="283"/>
      <c r="BG25" s="283"/>
      <c r="BH25" s="286"/>
      <c r="BI25" s="286"/>
      <c r="BJ25" s="284"/>
      <c r="BK25" s="283"/>
      <c r="BL25" s="283"/>
      <c r="BM25" s="283"/>
      <c r="BN25" s="286"/>
      <c r="BO25" s="285"/>
      <c r="BP25" s="284"/>
      <c r="BQ25" s="283"/>
      <c r="BR25" s="283"/>
      <c r="BS25" s="283"/>
      <c r="BT25" s="286"/>
      <c r="BU25" s="286"/>
      <c r="BV25" s="284"/>
      <c r="BW25" s="283"/>
      <c r="BX25" s="283"/>
      <c r="BY25" s="283"/>
      <c r="BZ25" s="286"/>
      <c r="CA25" s="286"/>
      <c r="CB25" s="284"/>
      <c r="CC25" s="283"/>
      <c r="CD25" s="283"/>
      <c r="CE25" s="283"/>
      <c r="CF25" s="286"/>
      <c r="CG25" s="285"/>
      <c r="CH25" s="284"/>
      <c r="CI25" s="283"/>
      <c r="CJ25" s="283"/>
      <c r="CK25" s="283"/>
      <c r="CL25" s="286"/>
      <c r="CM25" s="286"/>
      <c r="CN25" s="284"/>
      <c r="CO25" s="283"/>
      <c r="CP25" s="283"/>
      <c r="CQ25" s="283"/>
      <c r="CR25" s="286"/>
      <c r="CS25" s="286"/>
      <c r="CT25" s="284"/>
      <c r="CU25" s="283"/>
      <c r="CV25" s="283"/>
      <c r="CW25" s="283"/>
      <c r="CX25" s="286"/>
      <c r="CY25" s="285"/>
      <c r="CZ25" s="284"/>
      <c r="DA25" s="283"/>
      <c r="DB25" s="283"/>
      <c r="DC25" s="283"/>
      <c r="DD25" s="286"/>
      <c r="DE25" s="286"/>
      <c r="DF25" s="284"/>
      <c r="DG25" s="283"/>
      <c r="DH25" s="283"/>
      <c r="DI25" s="283"/>
      <c r="DJ25" s="286"/>
      <c r="DK25" s="286"/>
      <c r="DL25" s="284"/>
      <c r="DM25" s="283"/>
      <c r="DN25" s="283"/>
      <c r="DO25" s="283"/>
      <c r="DP25" s="286"/>
      <c r="DQ25" s="286"/>
      <c r="DR25" s="284"/>
      <c r="DS25" s="283"/>
      <c r="DT25" s="283"/>
      <c r="DU25" s="283"/>
      <c r="DV25" s="286"/>
      <c r="DW25" s="286"/>
      <c r="DX25" s="284"/>
      <c r="DY25" s="283"/>
      <c r="DZ25" s="283"/>
      <c r="EA25" s="283"/>
      <c r="EB25" s="286"/>
      <c r="EC25" s="285"/>
      <c r="ED25" s="284"/>
      <c r="EE25" s="283"/>
      <c r="EF25" s="283"/>
      <c r="EG25" s="283"/>
      <c r="EH25" s="286"/>
      <c r="EI25" s="285"/>
      <c r="EJ25" s="284"/>
      <c r="EK25" s="283"/>
      <c r="EL25" s="283"/>
      <c r="EM25" s="283"/>
      <c r="EN25" s="286"/>
      <c r="EO25" s="286"/>
      <c r="EP25" s="284"/>
      <c r="EQ25" s="283"/>
      <c r="ER25" s="283"/>
      <c r="ES25" s="283"/>
      <c r="ET25" s="286"/>
      <c r="EU25" s="286"/>
      <c r="EV25" s="236" t="str">
        <f t="shared" ca="1" si="0"/>
        <v/>
      </c>
      <c r="EW25" s="308" t="str">
        <f t="shared" ca="1" si="1"/>
        <v/>
      </c>
      <c r="EX25" s="233" t="str">
        <f t="shared" ca="1" si="2"/>
        <v/>
      </c>
      <c r="EY25" s="233" t="str">
        <f t="shared" ca="1" si="3"/>
        <v/>
      </c>
      <c r="EZ25" s="234" t="str">
        <f t="shared" ca="1" si="4"/>
        <v/>
      </c>
      <c r="FA25" s="235" t="str">
        <f t="shared" ca="1" si="5"/>
        <v/>
      </c>
      <c r="FB25" s="287"/>
      <c r="FC25" s="288"/>
      <c r="FD25" s="97"/>
      <c r="FE25" s="3" t="s">
        <v>123</v>
      </c>
    </row>
    <row r="26" spans="1:161" ht="15.75" customHeight="1" x14ac:dyDescent="0.25">
      <c r="A26" s="97"/>
      <c r="B26" s="280">
        <f ca="1">IF(INDIRECT("ข้อมูลนักเรียน!B26")="","",INDIRECT("ข้อมูลนักเรียน!B26"))</f>
        <v>19</v>
      </c>
      <c r="C26" s="120" t="str">
        <f ca="1">IF(INDIRECT("ข้อมูลนักเรียน!C26")="","",INDIRECT("ข้อมูลนักเรียน!C26"))</f>
        <v/>
      </c>
      <c r="D26" s="656" t="str">
        <f ca="1">IF(C26="","",INDIRECT("ข้อมูลนักเรียน!D26") &amp;INDIRECT("ข้อมูลนักเรียน!E26") &amp; "  " &amp; INDIRECT("ข้อมูลนักเรียน!F26"))</f>
        <v/>
      </c>
      <c r="E26" s="657"/>
      <c r="F26" s="121"/>
      <c r="G26" s="281" t="str">
        <f ca="1">IF(C26="","",IF(INDIRECT("ข้อมูลนักเรียน!H26")="","",INDIRECT("ข้อมูลนักเรียน!H26")))</f>
        <v/>
      </c>
      <c r="H26" s="284"/>
      <c r="I26" s="283"/>
      <c r="J26" s="283"/>
      <c r="K26" s="283"/>
      <c r="L26" s="283"/>
      <c r="M26" s="283"/>
      <c r="N26" s="284"/>
      <c r="O26" s="283"/>
      <c r="P26" s="283"/>
      <c r="Q26" s="283"/>
      <c r="R26" s="283"/>
      <c r="S26" s="283"/>
      <c r="T26" s="284"/>
      <c r="U26" s="283"/>
      <c r="V26" s="283"/>
      <c r="W26" s="283"/>
      <c r="X26" s="283"/>
      <c r="Y26" s="283"/>
      <c r="Z26" s="284"/>
      <c r="AA26" s="283"/>
      <c r="AB26" s="283"/>
      <c r="AC26" s="283"/>
      <c r="AD26" s="283"/>
      <c r="AE26" s="285"/>
      <c r="AF26" s="284"/>
      <c r="AG26" s="283"/>
      <c r="AH26" s="283"/>
      <c r="AI26" s="283"/>
      <c r="AJ26" s="286"/>
      <c r="AK26" s="285"/>
      <c r="AL26" s="284"/>
      <c r="AM26" s="283"/>
      <c r="AN26" s="283"/>
      <c r="AO26" s="283"/>
      <c r="AP26" s="286"/>
      <c r="AQ26" s="286"/>
      <c r="AR26" s="284"/>
      <c r="AS26" s="283"/>
      <c r="AT26" s="283"/>
      <c r="AU26" s="283"/>
      <c r="AV26" s="286"/>
      <c r="AW26" s="286"/>
      <c r="AX26" s="284"/>
      <c r="AY26" s="283"/>
      <c r="AZ26" s="283"/>
      <c r="BA26" s="283"/>
      <c r="BB26" s="283"/>
      <c r="BC26" s="283"/>
      <c r="BD26" s="284"/>
      <c r="BE26" s="283"/>
      <c r="BF26" s="283"/>
      <c r="BG26" s="283"/>
      <c r="BH26" s="286"/>
      <c r="BI26" s="286"/>
      <c r="BJ26" s="284"/>
      <c r="BK26" s="283"/>
      <c r="BL26" s="283"/>
      <c r="BM26" s="283"/>
      <c r="BN26" s="286"/>
      <c r="BO26" s="285"/>
      <c r="BP26" s="284"/>
      <c r="BQ26" s="283"/>
      <c r="BR26" s="283"/>
      <c r="BS26" s="283"/>
      <c r="BT26" s="286"/>
      <c r="BU26" s="286"/>
      <c r="BV26" s="284"/>
      <c r="BW26" s="283"/>
      <c r="BX26" s="283"/>
      <c r="BY26" s="283"/>
      <c r="BZ26" s="286"/>
      <c r="CA26" s="286"/>
      <c r="CB26" s="284"/>
      <c r="CC26" s="283"/>
      <c r="CD26" s="283"/>
      <c r="CE26" s="283"/>
      <c r="CF26" s="286"/>
      <c r="CG26" s="285"/>
      <c r="CH26" s="284"/>
      <c r="CI26" s="283"/>
      <c r="CJ26" s="283"/>
      <c r="CK26" s="283"/>
      <c r="CL26" s="286"/>
      <c r="CM26" s="286"/>
      <c r="CN26" s="284"/>
      <c r="CO26" s="283"/>
      <c r="CP26" s="283"/>
      <c r="CQ26" s="283"/>
      <c r="CR26" s="286"/>
      <c r="CS26" s="286"/>
      <c r="CT26" s="284"/>
      <c r="CU26" s="283"/>
      <c r="CV26" s="283"/>
      <c r="CW26" s="283"/>
      <c r="CX26" s="286"/>
      <c r="CY26" s="285"/>
      <c r="CZ26" s="284"/>
      <c r="DA26" s="283"/>
      <c r="DB26" s="283"/>
      <c r="DC26" s="283"/>
      <c r="DD26" s="286"/>
      <c r="DE26" s="286"/>
      <c r="DF26" s="284"/>
      <c r="DG26" s="283"/>
      <c r="DH26" s="283"/>
      <c r="DI26" s="283"/>
      <c r="DJ26" s="286"/>
      <c r="DK26" s="286"/>
      <c r="DL26" s="284"/>
      <c r="DM26" s="283"/>
      <c r="DN26" s="283"/>
      <c r="DO26" s="283"/>
      <c r="DP26" s="286"/>
      <c r="DQ26" s="286"/>
      <c r="DR26" s="284"/>
      <c r="DS26" s="283"/>
      <c r="DT26" s="283"/>
      <c r="DU26" s="283"/>
      <c r="DV26" s="286"/>
      <c r="DW26" s="286"/>
      <c r="DX26" s="284"/>
      <c r="DY26" s="283"/>
      <c r="DZ26" s="283"/>
      <c r="EA26" s="283"/>
      <c r="EB26" s="286"/>
      <c r="EC26" s="285"/>
      <c r="ED26" s="284"/>
      <c r="EE26" s="283"/>
      <c r="EF26" s="283"/>
      <c r="EG26" s="283"/>
      <c r="EH26" s="286"/>
      <c r="EI26" s="285"/>
      <c r="EJ26" s="284"/>
      <c r="EK26" s="283"/>
      <c r="EL26" s="283"/>
      <c r="EM26" s="283"/>
      <c r="EN26" s="286"/>
      <c r="EO26" s="286"/>
      <c r="EP26" s="284"/>
      <c r="EQ26" s="283"/>
      <c r="ER26" s="283"/>
      <c r="ES26" s="283"/>
      <c r="ET26" s="286"/>
      <c r="EU26" s="286"/>
      <c r="EV26" s="236" t="str">
        <f t="shared" ca="1" si="0"/>
        <v/>
      </c>
      <c r="EW26" s="308" t="str">
        <f t="shared" ca="1" si="1"/>
        <v/>
      </c>
      <c r="EX26" s="233" t="str">
        <f t="shared" ca="1" si="2"/>
        <v/>
      </c>
      <c r="EY26" s="233" t="str">
        <f t="shared" ca="1" si="3"/>
        <v/>
      </c>
      <c r="EZ26" s="234" t="str">
        <f t="shared" ca="1" si="4"/>
        <v/>
      </c>
      <c r="FA26" s="235" t="str">
        <f t="shared" ca="1" si="5"/>
        <v/>
      </c>
      <c r="FB26" s="287"/>
      <c r="FC26" s="288"/>
      <c r="FD26" s="97"/>
      <c r="FE26" s="3" t="s">
        <v>112</v>
      </c>
    </row>
    <row r="27" spans="1:161" ht="15.75" customHeight="1" x14ac:dyDescent="0.25">
      <c r="A27" s="97"/>
      <c r="B27" s="280">
        <f ca="1">IF(INDIRECT("ข้อมูลนักเรียน!B27")="","",INDIRECT("ข้อมูลนักเรียน!B27"))</f>
        <v>20</v>
      </c>
      <c r="C27" s="120" t="str">
        <f ca="1">IF(INDIRECT("ข้อมูลนักเรียน!C27")="","",INDIRECT("ข้อมูลนักเรียน!C27"))</f>
        <v/>
      </c>
      <c r="D27" s="656" t="str">
        <f ca="1">IF(C27="","",INDIRECT("ข้อมูลนักเรียน!D27") &amp;INDIRECT("ข้อมูลนักเรียน!E27") &amp; "  " &amp; INDIRECT("ข้อมูลนักเรียน!F27"))</f>
        <v/>
      </c>
      <c r="E27" s="657"/>
      <c r="F27" s="121"/>
      <c r="G27" s="281" t="str">
        <f ca="1">IF(C27="","",IF(INDIRECT("ข้อมูลนักเรียน!H27")="","",INDIRECT("ข้อมูลนักเรียน!H27")))</f>
        <v/>
      </c>
      <c r="H27" s="284"/>
      <c r="I27" s="283"/>
      <c r="J27" s="283"/>
      <c r="K27" s="283"/>
      <c r="L27" s="283"/>
      <c r="M27" s="283"/>
      <c r="N27" s="284"/>
      <c r="O27" s="283"/>
      <c r="P27" s="283"/>
      <c r="Q27" s="283"/>
      <c r="R27" s="283"/>
      <c r="S27" s="283"/>
      <c r="T27" s="284"/>
      <c r="U27" s="283"/>
      <c r="V27" s="283"/>
      <c r="W27" s="283"/>
      <c r="X27" s="283"/>
      <c r="Y27" s="283"/>
      <c r="Z27" s="284"/>
      <c r="AA27" s="283"/>
      <c r="AB27" s="283"/>
      <c r="AC27" s="283"/>
      <c r="AD27" s="283"/>
      <c r="AE27" s="285"/>
      <c r="AF27" s="284"/>
      <c r="AG27" s="283"/>
      <c r="AH27" s="283"/>
      <c r="AI27" s="283"/>
      <c r="AJ27" s="286"/>
      <c r="AK27" s="285"/>
      <c r="AL27" s="284"/>
      <c r="AM27" s="283"/>
      <c r="AN27" s="283"/>
      <c r="AO27" s="283"/>
      <c r="AP27" s="286"/>
      <c r="AQ27" s="286"/>
      <c r="AR27" s="284"/>
      <c r="AS27" s="283"/>
      <c r="AT27" s="283"/>
      <c r="AU27" s="283"/>
      <c r="AV27" s="286"/>
      <c r="AW27" s="286"/>
      <c r="AX27" s="284"/>
      <c r="AY27" s="283"/>
      <c r="AZ27" s="283"/>
      <c r="BA27" s="283"/>
      <c r="BB27" s="283"/>
      <c r="BC27" s="283"/>
      <c r="BD27" s="284"/>
      <c r="BE27" s="283"/>
      <c r="BF27" s="283"/>
      <c r="BG27" s="283"/>
      <c r="BH27" s="286"/>
      <c r="BI27" s="286"/>
      <c r="BJ27" s="284"/>
      <c r="BK27" s="283"/>
      <c r="BL27" s="283"/>
      <c r="BM27" s="283"/>
      <c r="BN27" s="286"/>
      <c r="BO27" s="285"/>
      <c r="BP27" s="284"/>
      <c r="BQ27" s="283"/>
      <c r="BR27" s="283"/>
      <c r="BS27" s="283"/>
      <c r="BT27" s="286"/>
      <c r="BU27" s="286"/>
      <c r="BV27" s="284"/>
      <c r="BW27" s="283"/>
      <c r="BX27" s="283"/>
      <c r="BY27" s="283"/>
      <c r="BZ27" s="286"/>
      <c r="CA27" s="286"/>
      <c r="CB27" s="284"/>
      <c r="CC27" s="283"/>
      <c r="CD27" s="283"/>
      <c r="CE27" s="283"/>
      <c r="CF27" s="286"/>
      <c r="CG27" s="285"/>
      <c r="CH27" s="284"/>
      <c r="CI27" s="283"/>
      <c r="CJ27" s="283"/>
      <c r="CK27" s="283"/>
      <c r="CL27" s="286"/>
      <c r="CM27" s="286"/>
      <c r="CN27" s="284"/>
      <c r="CO27" s="283"/>
      <c r="CP27" s="283"/>
      <c r="CQ27" s="283"/>
      <c r="CR27" s="286"/>
      <c r="CS27" s="286"/>
      <c r="CT27" s="284"/>
      <c r="CU27" s="283"/>
      <c r="CV27" s="283"/>
      <c r="CW27" s="283"/>
      <c r="CX27" s="286"/>
      <c r="CY27" s="285"/>
      <c r="CZ27" s="284"/>
      <c r="DA27" s="283"/>
      <c r="DB27" s="283"/>
      <c r="DC27" s="283"/>
      <c r="DD27" s="286"/>
      <c r="DE27" s="286"/>
      <c r="DF27" s="284"/>
      <c r="DG27" s="283"/>
      <c r="DH27" s="283"/>
      <c r="DI27" s="283"/>
      <c r="DJ27" s="286"/>
      <c r="DK27" s="286"/>
      <c r="DL27" s="284"/>
      <c r="DM27" s="283"/>
      <c r="DN27" s="283"/>
      <c r="DO27" s="283"/>
      <c r="DP27" s="286"/>
      <c r="DQ27" s="286"/>
      <c r="DR27" s="284"/>
      <c r="DS27" s="283"/>
      <c r="DT27" s="283"/>
      <c r="DU27" s="283"/>
      <c r="DV27" s="286"/>
      <c r="DW27" s="286"/>
      <c r="DX27" s="284"/>
      <c r="DY27" s="283"/>
      <c r="DZ27" s="283"/>
      <c r="EA27" s="283"/>
      <c r="EB27" s="286"/>
      <c r="EC27" s="285"/>
      <c r="ED27" s="284"/>
      <c r="EE27" s="283"/>
      <c r="EF27" s="283"/>
      <c r="EG27" s="283"/>
      <c r="EH27" s="286"/>
      <c r="EI27" s="285"/>
      <c r="EJ27" s="284"/>
      <c r="EK27" s="283"/>
      <c r="EL27" s="283"/>
      <c r="EM27" s="283"/>
      <c r="EN27" s="286"/>
      <c r="EO27" s="286"/>
      <c r="EP27" s="284"/>
      <c r="EQ27" s="283"/>
      <c r="ER27" s="283"/>
      <c r="ES27" s="283"/>
      <c r="ET27" s="286"/>
      <c r="EU27" s="286"/>
      <c r="EV27" s="236" t="str">
        <f t="shared" ca="1" si="0"/>
        <v/>
      </c>
      <c r="EW27" s="308" t="str">
        <f t="shared" ca="1" si="1"/>
        <v/>
      </c>
      <c r="EX27" s="233" t="str">
        <f t="shared" ca="1" si="2"/>
        <v/>
      </c>
      <c r="EY27" s="233" t="str">
        <f t="shared" ca="1" si="3"/>
        <v/>
      </c>
      <c r="EZ27" s="234" t="str">
        <f t="shared" ca="1" si="4"/>
        <v/>
      </c>
      <c r="FA27" s="235" t="str">
        <f t="shared" ca="1" si="5"/>
        <v/>
      </c>
      <c r="FB27" s="287"/>
      <c r="FC27" s="288"/>
      <c r="FD27" s="97"/>
      <c r="FE27" s="3" t="s">
        <v>124</v>
      </c>
    </row>
    <row r="28" spans="1:161" ht="15.75" customHeight="1" x14ac:dyDescent="0.25">
      <c r="A28" s="97"/>
      <c r="B28" s="280">
        <f ca="1">IF(INDIRECT("ข้อมูลนักเรียน!B28")="","",INDIRECT("ข้อมูลนักเรียน!B28"))</f>
        <v>21</v>
      </c>
      <c r="C28" s="120" t="str">
        <f ca="1">IF(INDIRECT("ข้อมูลนักเรียน!C28")="","",INDIRECT("ข้อมูลนักเรียน!C28"))</f>
        <v/>
      </c>
      <c r="D28" s="656" t="str">
        <f ca="1">IF(C28="","",INDIRECT("ข้อมูลนักเรียน!D28") &amp;INDIRECT("ข้อมูลนักเรียน!E28") &amp; "  " &amp; INDIRECT("ข้อมูลนักเรียน!F28"))</f>
        <v/>
      </c>
      <c r="E28" s="657"/>
      <c r="F28" s="121"/>
      <c r="G28" s="281" t="str">
        <f ca="1">IF(C28="","",IF(INDIRECT("ข้อมูลนักเรียน!H28")="","",INDIRECT("ข้อมูลนักเรียน!H28")))</f>
        <v/>
      </c>
      <c r="H28" s="284"/>
      <c r="I28" s="283"/>
      <c r="J28" s="283"/>
      <c r="K28" s="283"/>
      <c r="L28" s="283"/>
      <c r="M28" s="283"/>
      <c r="N28" s="284"/>
      <c r="O28" s="283"/>
      <c r="P28" s="283"/>
      <c r="Q28" s="283"/>
      <c r="R28" s="283"/>
      <c r="S28" s="283"/>
      <c r="T28" s="284"/>
      <c r="U28" s="283"/>
      <c r="V28" s="283"/>
      <c r="W28" s="283"/>
      <c r="X28" s="283"/>
      <c r="Y28" s="283"/>
      <c r="Z28" s="284"/>
      <c r="AA28" s="283"/>
      <c r="AB28" s="283"/>
      <c r="AC28" s="283"/>
      <c r="AD28" s="283"/>
      <c r="AE28" s="285"/>
      <c r="AF28" s="284"/>
      <c r="AG28" s="283"/>
      <c r="AH28" s="283"/>
      <c r="AI28" s="283"/>
      <c r="AJ28" s="286"/>
      <c r="AK28" s="285"/>
      <c r="AL28" s="284"/>
      <c r="AM28" s="283"/>
      <c r="AN28" s="283"/>
      <c r="AO28" s="283"/>
      <c r="AP28" s="286"/>
      <c r="AQ28" s="286"/>
      <c r="AR28" s="284"/>
      <c r="AS28" s="283"/>
      <c r="AT28" s="283"/>
      <c r="AU28" s="283"/>
      <c r="AV28" s="286"/>
      <c r="AW28" s="286"/>
      <c r="AX28" s="284"/>
      <c r="AY28" s="283"/>
      <c r="AZ28" s="283"/>
      <c r="BA28" s="283"/>
      <c r="BB28" s="283"/>
      <c r="BC28" s="283"/>
      <c r="BD28" s="284"/>
      <c r="BE28" s="283"/>
      <c r="BF28" s="283"/>
      <c r="BG28" s="283"/>
      <c r="BH28" s="286"/>
      <c r="BI28" s="286"/>
      <c r="BJ28" s="284"/>
      <c r="BK28" s="283"/>
      <c r="BL28" s="283"/>
      <c r="BM28" s="283"/>
      <c r="BN28" s="286"/>
      <c r="BO28" s="285"/>
      <c r="BP28" s="284"/>
      <c r="BQ28" s="283"/>
      <c r="BR28" s="283"/>
      <c r="BS28" s="283"/>
      <c r="BT28" s="286"/>
      <c r="BU28" s="286"/>
      <c r="BV28" s="284"/>
      <c r="BW28" s="283"/>
      <c r="BX28" s="283"/>
      <c r="BY28" s="283"/>
      <c r="BZ28" s="286"/>
      <c r="CA28" s="286"/>
      <c r="CB28" s="284"/>
      <c r="CC28" s="283"/>
      <c r="CD28" s="283"/>
      <c r="CE28" s="283"/>
      <c r="CF28" s="286"/>
      <c r="CG28" s="285"/>
      <c r="CH28" s="284"/>
      <c r="CI28" s="283"/>
      <c r="CJ28" s="283"/>
      <c r="CK28" s="283"/>
      <c r="CL28" s="286"/>
      <c r="CM28" s="286"/>
      <c r="CN28" s="284"/>
      <c r="CO28" s="283"/>
      <c r="CP28" s="283"/>
      <c r="CQ28" s="283"/>
      <c r="CR28" s="286"/>
      <c r="CS28" s="286"/>
      <c r="CT28" s="284"/>
      <c r="CU28" s="283"/>
      <c r="CV28" s="283"/>
      <c r="CW28" s="283"/>
      <c r="CX28" s="286"/>
      <c r="CY28" s="285"/>
      <c r="CZ28" s="284"/>
      <c r="DA28" s="283"/>
      <c r="DB28" s="283"/>
      <c r="DC28" s="283"/>
      <c r="DD28" s="286"/>
      <c r="DE28" s="286"/>
      <c r="DF28" s="284"/>
      <c r="DG28" s="283"/>
      <c r="DH28" s="283"/>
      <c r="DI28" s="283"/>
      <c r="DJ28" s="286"/>
      <c r="DK28" s="286"/>
      <c r="DL28" s="284"/>
      <c r="DM28" s="283"/>
      <c r="DN28" s="283"/>
      <c r="DO28" s="283"/>
      <c r="DP28" s="286"/>
      <c r="DQ28" s="286"/>
      <c r="DR28" s="284"/>
      <c r="DS28" s="283"/>
      <c r="DT28" s="283"/>
      <c r="DU28" s="283"/>
      <c r="DV28" s="286"/>
      <c r="DW28" s="286"/>
      <c r="DX28" s="284"/>
      <c r="DY28" s="283"/>
      <c r="DZ28" s="283"/>
      <c r="EA28" s="283"/>
      <c r="EB28" s="286"/>
      <c r="EC28" s="285"/>
      <c r="ED28" s="284"/>
      <c r="EE28" s="283"/>
      <c r="EF28" s="283"/>
      <c r="EG28" s="283"/>
      <c r="EH28" s="286"/>
      <c r="EI28" s="285"/>
      <c r="EJ28" s="284"/>
      <c r="EK28" s="283"/>
      <c r="EL28" s="283"/>
      <c r="EM28" s="283"/>
      <c r="EN28" s="286"/>
      <c r="EO28" s="286"/>
      <c r="EP28" s="284"/>
      <c r="EQ28" s="283"/>
      <c r="ER28" s="283"/>
      <c r="ES28" s="283"/>
      <c r="ET28" s="286"/>
      <c r="EU28" s="286"/>
      <c r="EV28" s="236" t="str">
        <f t="shared" ca="1" si="0"/>
        <v/>
      </c>
      <c r="EW28" s="308" t="str">
        <f t="shared" ca="1" si="1"/>
        <v/>
      </c>
      <c r="EX28" s="233" t="str">
        <f t="shared" ca="1" si="2"/>
        <v/>
      </c>
      <c r="EY28" s="233" t="str">
        <f t="shared" ca="1" si="3"/>
        <v/>
      </c>
      <c r="EZ28" s="234" t="str">
        <f t="shared" ca="1" si="4"/>
        <v/>
      </c>
      <c r="FA28" s="235" t="str">
        <f t="shared" ca="1" si="5"/>
        <v/>
      </c>
      <c r="FB28" s="287"/>
      <c r="FC28" s="288"/>
      <c r="FD28" s="97"/>
      <c r="FE28" s="3" t="s">
        <v>113</v>
      </c>
    </row>
    <row r="29" spans="1:161" ht="15.75" customHeight="1" x14ac:dyDescent="0.25">
      <c r="A29" s="97"/>
      <c r="B29" s="280">
        <f ca="1">IF(INDIRECT("ข้อมูลนักเรียน!B29")="","",INDIRECT("ข้อมูลนักเรียน!B29"))</f>
        <v>22</v>
      </c>
      <c r="C29" s="120" t="str">
        <f ca="1">IF(INDIRECT("ข้อมูลนักเรียน!C29")="","",INDIRECT("ข้อมูลนักเรียน!C29"))</f>
        <v/>
      </c>
      <c r="D29" s="656" t="str">
        <f ca="1">IF(C29="","",INDIRECT("ข้อมูลนักเรียน!D29") &amp;INDIRECT("ข้อมูลนักเรียน!E29") &amp; "  " &amp; INDIRECT("ข้อมูลนักเรียน!F29"))</f>
        <v/>
      </c>
      <c r="E29" s="657"/>
      <c r="F29" s="121"/>
      <c r="G29" s="281" t="str">
        <f ca="1">IF(C29="","",IF(INDIRECT("ข้อมูลนักเรียน!H29")="","",INDIRECT("ข้อมูลนักเรียน!H29")))</f>
        <v/>
      </c>
      <c r="H29" s="284"/>
      <c r="I29" s="283"/>
      <c r="J29" s="283"/>
      <c r="K29" s="283"/>
      <c r="L29" s="283"/>
      <c r="M29" s="283"/>
      <c r="N29" s="284"/>
      <c r="O29" s="283"/>
      <c r="P29" s="283"/>
      <c r="Q29" s="283"/>
      <c r="R29" s="283"/>
      <c r="S29" s="283"/>
      <c r="T29" s="284"/>
      <c r="U29" s="283"/>
      <c r="V29" s="283"/>
      <c r="W29" s="283"/>
      <c r="X29" s="283"/>
      <c r="Y29" s="283"/>
      <c r="Z29" s="284"/>
      <c r="AA29" s="283"/>
      <c r="AB29" s="283"/>
      <c r="AC29" s="283"/>
      <c r="AD29" s="283"/>
      <c r="AE29" s="285"/>
      <c r="AF29" s="284"/>
      <c r="AG29" s="283"/>
      <c r="AH29" s="283"/>
      <c r="AI29" s="283"/>
      <c r="AJ29" s="286"/>
      <c r="AK29" s="285"/>
      <c r="AL29" s="284"/>
      <c r="AM29" s="283"/>
      <c r="AN29" s="283"/>
      <c r="AO29" s="283"/>
      <c r="AP29" s="286"/>
      <c r="AQ29" s="286"/>
      <c r="AR29" s="284"/>
      <c r="AS29" s="283"/>
      <c r="AT29" s="283"/>
      <c r="AU29" s="283"/>
      <c r="AV29" s="286"/>
      <c r="AW29" s="286"/>
      <c r="AX29" s="284"/>
      <c r="AY29" s="283"/>
      <c r="AZ29" s="283"/>
      <c r="BA29" s="283"/>
      <c r="BB29" s="283"/>
      <c r="BC29" s="283"/>
      <c r="BD29" s="284"/>
      <c r="BE29" s="283"/>
      <c r="BF29" s="283"/>
      <c r="BG29" s="283"/>
      <c r="BH29" s="286"/>
      <c r="BI29" s="286"/>
      <c r="BJ29" s="284"/>
      <c r="BK29" s="283"/>
      <c r="BL29" s="283"/>
      <c r="BM29" s="283"/>
      <c r="BN29" s="286"/>
      <c r="BO29" s="285"/>
      <c r="BP29" s="284"/>
      <c r="BQ29" s="283"/>
      <c r="BR29" s="283"/>
      <c r="BS29" s="283"/>
      <c r="BT29" s="286"/>
      <c r="BU29" s="286"/>
      <c r="BV29" s="284"/>
      <c r="BW29" s="283"/>
      <c r="BX29" s="283"/>
      <c r="BY29" s="283"/>
      <c r="BZ29" s="286"/>
      <c r="CA29" s="286"/>
      <c r="CB29" s="284"/>
      <c r="CC29" s="283"/>
      <c r="CD29" s="283"/>
      <c r="CE29" s="283"/>
      <c r="CF29" s="286"/>
      <c r="CG29" s="285"/>
      <c r="CH29" s="284"/>
      <c r="CI29" s="283"/>
      <c r="CJ29" s="283"/>
      <c r="CK29" s="283"/>
      <c r="CL29" s="286"/>
      <c r="CM29" s="286"/>
      <c r="CN29" s="284"/>
      <c r="CO29" s="283"/>
      <c r="CP29" s="283"/>
      <c r="CQ29" s="283"/>
      <c r="CR29" s="286"/>
      <c r="CS29" s="286"/>
      <c r="CT29" s="284"/>
      <c r="CU29" s="283"/>
      <c r="CV29" s="283"/>
      <c r="CW29" s="283"/>
      <c r="CX29" s="286"/>
      <c r="CY29" s="285"/>
      <c r="CZ29" s="284"/>
      <c r="DA29" s="283"/>
      <c r="DB29" s="283"/>
      <c r="DC29" s="283"/>
      <c r="DD29" s="286"/>
      <c r="DE29" s="286"/>
      <c r="DF29" s="284"/>
      <c r="DG29" s="283"/>
      <c r="DH29" s="283"/>
      <c r="DI29" s="283"/>
      <c r="DJ29" s="286"/>
      <c r="DK29" s="286"/>
      <c r="DL29" s="284"/>
      <c r="DM29" s="283"/>
      <c r="DN29" s="283"/>
      <c r="DO29" s="283"/>
      <c r="DP29" s="286"/>
      <c r="DQ29" s="286"/>
      <c r="DR29" s="284"/>
      <c r="DS29" s="283"/>
      <c r="DT29" s="283"/>
      <c r="DU29" s="283"/>
      <c r="DV29" s="286"/>
      <c r="DW29" s="286"/>
      <c r="DX29" s="284"/>
      <c r="DY29" s="283"/>
      <c r="DZ29" s="283"/>
      <c r="EA29" s="283"/>
      <c r="EB29" s="286"/>
      <c r="EC29" s="285"/>
      <c r="ED29" s="284"/>
      <c r="EE29" s="283"/>
      <c r="EF29" s="283"/>
      <c r="EG29" s="283"/>
      <c r="EH29" s="286"/>
      <c r="EI29" s="285"/>
      <c r="EJ29" s="284"/>
      <c r="EK29" s="283"/>
      <c r="EL29" s="283"/>
      <c r="EM29" s="283"/>
      <c r="EN29" s="286"/>
      <c r="EO29" s="286"/>
      <c r="EP29" s="284"/>
      <c r="EQ29" s="283"/>
      <c r="ER29" s="283"/>
      <c r="ES29" s="283"/>
      <c r="ET29" s="286"/>
      <c r="EU29" s="286"/>
      <c r="EV29" s="236" t="str">
        <f t="shared" ca="1" si="0"/>
        <v/>
      </c>
      <c r="EW29" s="308" t="str">
        <f t="shared" ca="1" si="1"/>
        <v/>
      </c>
      <c r="EX29" s="233" t="str">
        <f t="shared" ca="1" si="2"/>
        <v/>
      </c>
      <c r="EY29" s="233" t="str">
        <f t="shared" ca="1" si="3"/>
        <v/>
      </c>
      <c r="EZ29" s="234" t="str">
        <f t="shared" ca="1" si="4"/>
        <v/>
      </c>
      <c r="FA29" s="235" t="str">
        <f t="shared" ca="1" si="5"/>
        <v/>
      </c>
      <c r="FB29" s="287"/>
      <c r="FC29" s="288"/>
      <c r="FD29" s="97"/>
      <c r="FE29" s="3" t="s">
        <v>125</v>
      </c>
    </row>
    <row r="30" spans="1:161" ht="15.75" customHeight="1" x14ac:dyDescent="0.25">
      <c r="A30" s="97"/>
      <c r="B30" s="280">
        <f ca="1">IF(INDIRECT("ข้อมูลนักเรียน!B30")="","",INDIRECT("ข้อมูลนักเรียน!B30"))</f>
        <v>23</v>
      </c>
      <c r="C30" s="120" t="str">
        <f ca="1">IF(INDIRECT("ข้อมูลนักเรียน!C30")="","",INDIRECT("ข้อมูลนักเรียน!C30"))</f>
        <v/>
      </c>
      <c r="D30" s="656" t="str">
        <f ca="1">IF(C30="","",INDIRECT("ข้อมูลนักเรียน!D30") &amp;INDIRECT("ข้อมูลนักเรียน!E30") &amp; "  " &amp; INDIRECT("ข้อมูลนักเรียน!F30"))</f>
        <v/>
      </c>
      <c r="E30" s="657"/>
      <c r="F30" s="121"/>
      <c r="G30" s="281" t="str">
        <f ca="1">IF(C30="","",IF(INDIRECT("ข้อมูลนักเรียน!H30")="","",INDIRECT("ข้อมูลนักเรียน!H30")))</f>
        <v/>
      </c>
      <c r="H30" s="284"/>
      <c r="I30" s="283"/>
      <c r="J30" s="283"/>
      <c r="K30" s="283"/>
      <c r="L30" s="283"/>
      <c r="M30" s="283"/>
      <c r="N30" s="284"/>
      <c r="O30" s="283"/>
      <c r="P30" s="283"/>
      <c r="Q30" s="283"/>
      <c r="R30" s="283"/>
      <c r="S30" s="283"/>
      <c r="T30" s="284"/>
      <c r="U30" s="283"/>
      <c r="V30" s="283"/>
      <c r="W30" s="283"/>
      <c r="X30" s="283"/>
      <c r="Y30" s="283"/>
      <c r="Z30" s="284"/>
      <c r="AA30" s="283"/>
      <c r="AB30" s="283"/>
      <c r="AC30" s="283"/>
      <c r="AD30" s="283"/>
      <c r="AE30" s="285"/>
      <c r="AF30" s="284"/>
      <c r="AG30" s="283"/>
      <c r="AH30" s="283"/>
      <c r="AI30" s="283"/>
      <c r="AJ30" s="286"/>
      <c r="AK30" s="285"/>
      <c r="AL30" s="284"/>
      <c r="AM30" s="283"/>
      <c r="AN30" s="283"/>
      <c r="AO30" s="283"/>
      <c r="AP30" s="286"/>
      <c r="AQ30" s="286"/>
      <c r="AR30" s="284"/>
      <c r="AS30" s="283"/>
      <c r="AT30" s="283"/>
      <c r="AU30" s="283"/>
      <c r="AV30" s="286"/>
      <c r="AW30" s="286"/>
      <c r="AX30" s="284"/>
      <c r="AY30" s="283"/>
      <c r="AZ30" s="283"/>
      <c r="BA30" s="283"/>
      <c r="BB30" s="283"/>
      <c r="BC30" s="283"/>
      <c r="BD30" s="284"/>
      <c r="BE30" s="283"/>
      <c r="BF30" s="283"/>
      <c r="BG30" s="283"/>
      <c r="BH30" s="286"/>
      <c r="BI30" s="286"/>
      <c r="BJ30" s="284"/>
      <c r="BK30" s="283"/>
      <c r="BL30" s="283"/>
      <c r="BM30" s="283"/>
      <c r="BN30" s="286"/>
      <c r="BO30" s="285"/>
      <c r="BP30" s="284"/>
      <c r="BQ30" s="283"/>
      <c r="BR30" s="283"/>
      <c r="BS30" s="283"/>
      <c r="BT30" s="286"/>
      <c r="BU30" s="286"/>
      <c r="BV30" s="284"/>
      <c r="BW30" s="283"/>
      <c r="BX30" s="283"/>
      <c r="BY30" s="283"/>
      <c r="BZ30" s="286"/>
      <c r="CA30" s="286"/>
      <c r="CB30" s="284"/>
      <c r="CC30" s="283"/>
      <c r="CD30" s="283"/>
      <c r="CE30" s="283"/>
      <c r="CF30" s="286"/>
      <c r="CG30" s="285"/>
      <c r="CH30" s="284"/>
      <c r="CI30" s="283"/>
      <c r="CJ30" s="283"/>
      <c r="CK30" s="283"/>
      <c r="CL30" s="286"/>
      <c r="CM30" s="286"/>
      <c r="CN30" s="284"/>
      <c r="CO30" s="283"/>
      <c r="CP30" s="283"/>
      <c r="CQ30" s="283"/>
      <c r="CR30" s="286"/>
      <c r="CS30" s="286"/>
      <c r="CT30" s="284"/>
      <c r="CU30" s="283"/>
      <c r="CV30" s="283"/>
      <c r="CW30" s="283"/>
      <c r="CX30" s="286"/>
      <c r="CY30" s="285"/>
      <c r="CZ30" s="284"/>
      <c r="DA30" s="283"/>
      <c r="DB30" s="283"/>
      <c r="DC30" s="283"/>
      <c r="DD30" s="286"/>
      <c r="DE30" s="286"/>
      <c r="DF30" s="284"/>
      <c r="DG30" s="283"/>
      <c r="DH30" s="283"/>
      <c r="DI30" s="283"/>
      <c r="DJ30" s="286"/>
      <c r="DK30" s="286"/>
      <c r="DL30" s="284"/>
      <c r="DM30" s="283"/>
      <c r="DN30" s="283"/>
      <c r="DO30" s="283"/>
      <c r="DP30" s="286"/>
      <c r="DQ30" s="286"/>
      <c r="DR30" s="284"/>
      <c r="DS30" s="283"/>
      <c r="DT30" s="283"/>
      <c r="DU30" s="283"/>
      <c r="DV30" s="286"/>
      <c r="DW30" s="286"/>
      <c r="DX30" s="284"/>
      <c r="DY30" s="283"/>
      <c r="DZ30" s="283"/>
      <c r="EA30" s="283"/>
      <c r="EB30" s="286"/>
      <c r="EC30" s="285"/>
      <c r="ED30" s="284"/>
      <c r="EE30" s="283"/>
      <c r="EF30" s="283"/>
      <c r="EG30" s="283"/>
      <c r="EH30" s="286"/>
      <c r="EI30" s="285"/>
      <c r="EJ30" s="284"/>
      <c r="EK30" s="283"/>
      <c r="EL30" s="283"/>
      <c r="EM30" s="283"/>
      <c r="EN30" s="286"/>
      <c r="EO30" s="286"/>
      <c r="EP30" s="284"/>
      <c r="EQ30" s="283"/>
      <c r="ER30" s="283"/>
      <c r="ES30" s="283"/>
      <c r="ET30" s="286"/>
      <c r="EU30" s="286"/>
      <c r="EV30" s="236" t="str">
        <f t="shared" ca="1" si="0"/>
        <v/>
      </c>
      <c r="EW30" s="308" t="str">
        <f t="shared" ca="1" si="1"/>
        <v/>
      </c>
      <c r="EX30" s="233" t="str">
        <f t="shared" ca="1" si="2"/>
        <v/>
      </c>
      <c r="EY30" s="233" t="str">
        <f t="shared" ca="1" si="3"/>
        <v/>
      </c>
      <c r="EZ30" s="234" t="str">
        <f t="shared" ca="1" si="4"/>
        <v/>
      </c>
      <c r="FA30" s="235" t="str">
        <f t="shared" ca="1" si="5"/>
        <v/>
      </c>
      <c r="FB30" s="287"/>
      <c r="FC30" s="288"/>
      <c r="FD30" s="97"/>
      <c r="FE30" s="3" t="s">
        <v>114</v>
      </c>
    </row>
    <row r="31" spans="1:161" ht="15.75" customHeight="1" x14ac:dyDescent="0.25">
      <c r="A31" s="97"/>
      <c r="B31" s="280">
        <f ca="1">IF(INDIRECT("ข้อมูลนักเรียน!B31")="","",INDIRECT("ข้อมูลนักเรียน!B31"))</f>
        <v>24</v>
      </c>
      <c r="C31" s="120" t="str">
        <f ca="1">IF(INDIRECT("ข้อมูลนักเรียน!C31")="","",INDIRECT("ข้อมูลนักเรียน!C31"))</f>
        <v/>
      </c>
      <c r="D31" s="656" t="str">
        <f ca="1">IF(C31="","",INDIRECT("ข้อมูลนักเรียน!D31") &amp;INDIRECT("ข้อมูลนักเรียน!E31") &amp; "  " &amp; INDIRECT("ข้อมูลนักเรียน!F31"))</f>
        <v/>
      </c>
      <c r="E31" s="657"/>
      <c r="F31" s="121"/>
      <c r="G31" s="281" t="str">
        <f ca="1">IF(C31="","",IF(INDIRECT("ข้อมูลนักเรียน!H31")="","",INDIRECT("ข้อมูลนักเรียน!H31")))</f>
        <v/>
      </c>
      <c r="H31" s="284"/>
      <c r="I31" s="283"/>
      <c r="J31" s="283"/>
      <c r="K31" s="283"/>
      <c r="L31" s="283"/>
      <c r="M31" s="283"/>
      <c r="N31" s="284"/>
      <c r="O31" s="283"/>
      <c r="P31" s="283"/>
      <c r="Q31" s="283"/>
      <c r="R31" s="283"/>
      <c r="S31" s="283"/>
      <c r="T31" s="284"/>
      <c r="U31" s="283"/>
      <c r="V31" s="283"/>
      <c r="W31" s="283"/>
      <c r="X31" s="283"/>
      <c r="Y31" s="283"/>
      <c r="Z31" s="284"/>
      <c r="AA31" s="283"/>
      <c r="AB31" s="283"/>
      <c r="AC31" s="283"/>
      <c r="AD31" s="283"/>
      <c r="AE31" s="285"/>
      <c r="AF31" s="284"/>
      <c r="AG31" s="283"/>
      <c r="AH31" s="283"/>
      <c r="AI31" s="283"/>
      <c r="AJ31" s="286"/>
      <c r="AK31" s="285"/>
      <c r="AL31" s="284"/>
      <c r="AM31" s="283"/>
      <c r="AN31" s="283"/>
      <c r="AO31" s="283"/>
      <c r="AP31" s="286"/>
      <c r="AQ31" s="286"/>
      <c r="AR31" s="284"/>
      <c r="AS31" s="283"/>
      <c r="AT31" s="283"/>
      <c r="AU31" s="283"/>
      <c r="AV31" s="286"/>
      <c r="AW31" s="286"/>
      <c r="AX31" s="284"/>
      <c r="AY31" s="283"/>
      <c r="AZ31" s="283"/>
      <c r="BA31" s="283"/>
      <c r="BB31" s="283"/>
      <c r="BC31" s="283"/>
      <c r="BD31" s="284"/>
      <c r="BE31" s="283"/>
      <c r="BF31" s="283"/>
      <c r="BG31" s="283"/>
      <c r="BH31" s="286"/>
      <c r="BI31" s="286"/>
      <c r="BJ31" s="284"/>
      <c r="BK31" s="283"/>
      <c r="BL31" s="283"/>
      <c r="BM31" s="283"/>
      <c r="BN31" s="286"/>
      <c r="BO31" s="285"/>
      <c r="BP31" s="284"/>
      <c r="BQ31" s="283"/>
      <c r="BR31" s="283"/>
      <c r="BS31" s="283"/>
      <c r="BT31" s="286"/>
      <c r="BU31" s="286"/>
      <c r="BV31" s="284"/>
      <c r="BW31" s="283"/>
      <c r="BX31" s="283"/>
      <c r="BY31" s="283"/>
      <c r="BZ31" s="286"/>
      <c r="CA31" s="286"/>
      <c r="CB31" s="284"/>
      <c r="CC31" s="283"/>
      <c r="CD31" s="283"/>
      <c r="CE31" s="283"/>
      <c r="CF31" s="286"/>
      <c r="CG31" s="285"/>
      <c r="CH31" s="284"/>
      <c r="CI31" s="283"/>
      <c r="CJ31" s="283"/>
      <c r="CK31" s="283"/>
      <c r="CL31" s="286"/>
      <c r="CM31" s="286"/>
      <c r="CN31" s="284"/>
      <c r="CO31" s="283"/>
      <c r="CP31" s="283"/>
      <c r="CQ31" s="283"/>
      <c r="CR31" s="286"/>
      <c r="CS31" s="286"/>
      <c r="CT31" s="284"/>
      <c r="CU31" s="283"/>
      <c r="CV31" s="283"/>
      <c r="CW31" s="283"/>
      <c r="CX31" s="286"/>
      <c r="CY31" s="285"/>
      <c r="CZ31" s="284"/>
      <c r="DA31" s="283"/>
      <c r="DB31" s="283"/>
      <c r="DC31" s="283"/>
      <c r="DD31" s="286"/>
      <c r="DE31" s="286"/>
      <c r="DF31" s="284"/>
      <c r="DG31" s="283"/>
      <c r="DH31" s="283"/>
      <c r="DI31" s="283"/>
      <c r="DJ31" s="286"/>
      <c r="DK31" s="286"/>
      <c r="DL31" s="284"/>
      <c r="DM31" s="283"/>
      <c r="DN31" s="283"/>
      <c r="DO31" s="283"/>
      <c r="DP31" s="286"/>
      <c r="DQ31" s="286"/>
      <c r="DR31" s="284"/>
      <c r="DS31" s="283"/>
      <c r="DT31" s="283"/>
      <c r="DU31" s="283"/>
      <c r="DV31" s="286"/>
      <c r="DW31" s="286"/>
      <c r="DX31" s="284"/>
      <c r="DY31" s="283"/>
      <c r="DZ31" s="283"/>
      <c r="EA31" s="283"/>
      <c r="EB31" s="286"/>
      <c r="EC31" s="285"/>
      <c r="ED31" s="284"/>
      <c r="EE31" s="283"/>
      <c r="EF31" s="283"/>
      <c r="EG31" s="283"/>
      <c r="EH31" s="286"/>
      <c r="EI31" s="285"/>
      <c r="EJ31" s="284"/>
      <c r="EK31" s="283"/>
      <c r="EL31" s="283"/>
      <c r="EM31" s="283"/>
      <c r="EN31" s="286"/>
      <c r="EO31" s="286"/>
      <c r="EP31" s="284"/>
      <c r="EQ31" s="283"/>
      <c r="ER31" s="283"/>
      <c r="ES31" s="283"/>
      <c r="ET31" s="286"/>
      <c r="EU31" s="286"/>
      <c r="EV31" s="236" t="str">
        <f t="shared" ca="1" si="0"/>
        <v/>
      </c>
      <c r="EW31" s="308" t="str">
        <f t="shared" ca="1" si="1"/>
        <v/>
      </c>
      <c r="EX31" s="233" t="str">
        <f t="shared" ca="1" si="2"/>
        <v/>
      </c>
      <c r="EY31" s="233" t="str">
        <f t="shared" ca="1" si="3"/>
        <v/>
      </c>
      <c r="EZ31" s="234" t="str">
        <f t="shared" ca="1" si="4"/>
        <v/>
      </c>
      <c r="FA31" s="235" t="str">
        <f t="shared" ca="1" si="5"/>
        <v/>
      </c>
      <c r="FB31" s="287"/>
      <c r="FC31" s="288"/>
      <c r="FD31" s="97"/>
      <c r="FE31" s="3" t="s">
        <v>285</v>
      </c>
    </row>
    <row r="32" spans="1:161" ht="15.75" customHeight="1" x14ac:dyDescent="0.25">
      <c r="A32" s="97"/>
      <c r="B32" s="280">
        <f ca="1">IF(INDIRECT("ข้อมูลนักเรียน!B32")="","",INDIRECT("ข้อมูลนักเรียน!B32"))</f>
        <v>25</v>
      </c>
      <c r="C32" s="120" t="str">
        <f ca="1">IF(INDIRECT("ข้อมูลนักเรียน!C32")="","",INDIRECT("ข้อมูลนักเรียน!C32"))</f>
        <v/>
      </c>
      <c r="D32" s="656" t="str">
        <f ca="1">IF(C32="","",INDIRECT("ข้อมูลนักเรียน!D32") &amp;INDIRECT("ข้อมูลนักเรียน!E32") &amp; "  " &amp; INDIRECT("ข้อมูลนักเรียน!F32"))</f>
        <v/>
      </c>
      <c r="E32" s="657"/>
      <c r="F32" s="121"/>
      <c r="G32" s="281" t="str">
        <f ca="1">IF(C32="","",IF(INDIRECT("ข้อมูลนักเรียน!H32")="","",INDIRECT("ข้อมูลนักเรียน!H32")))</f>
        <v/>
      </c>
      <c r="H32" s="284"/>
      <c r="I32" s="283"/>
      <c r="J32" s="283"/>
      <c r="K32" s="283"/>
      <c r="L32" s="283"/>
      <c r="M32" s="283"/>
      <c r="N32" s="284"/>
      <c r="O32" s="283"/>
      <c r="P32" s="283"/>
      <c r="Q32" s="283"/>
      <c r="R32" s="283"/>
      <c r="S32" s="283"/>
      <c r="T32" s="284"/>
      <c r="U32" s="283"/>
      <c r="V32" s="283"/>
      <c r="W32" s="283"/>
      <c r="X32" s="283"/>
      <c r="Y32" s="283"/>
      <c r="Z32" s="284"/>
      <c r="AA32" s="283"/>
      <c r="AB32" s="283"/>
      <c r="AC32" s="283"/>
      <c r="AD32" s="283"/>
      <c r="AE32" s="285"/>
      <c r="AF32" s="284"/>
      <c r="AG32" s="283"/>
      <c r="AH32" s="283"/>
      <c r="AI32" s="283"/>
      <c r="AJ32" s="286"/>
      <c r="AK32" s="285"/>
      <c r="AL32" s="284"/>
      <c r="AM32" s="283"/>
      <c r="AN32" s="283"/>
      <c r="AO32" s="283"/>
      <c r="AP32" s="286"/>
      <c r="AQ32" s="286"/>
      <c r="AR32" s="284"/>
      <c r="AS32" s="283"/>
      <c r="AT32" s="283"/>
      <c r="AU32" s="283"/>
      <c r="AV32" s="286"/>
      <c r="AW32" s="286"/>
      <c r="AX32" s="284"/>
      <c r="AY32" s="283"/>
      <c r="AZ32" s="283"/>
      <c r="BA32" s="283"/>
      <c r="BB32" s="283"/>
      <c r="BC32" s="283"/>
      <c r="BD32" s="284"/>
      <c r="BE32" s="283"/>
      <c r="BF32" s="283"/>
      <c r="BG32" s="283"/>
      <c r="BH32" s="286"/>
      <c r="BI32" s="286"/>
      <c r="BJ32" s="284"/>
      <c r="BK32" s="283"/>
      <c r="BL32" s="283"/>
      <c r="BM32" s="283"/>
      <c r="BN32" s="286"/>
      <c r="BO32" s="285"/>
      <c r="BP32" s="284"/>
      <c r="BQ32" s="283"/>
      <c r="BR32" s="283"/>
      <c r="BS32" s="283"/>
      <c r="BT32" s="286"/>
      <c r="BU32" s="286"/>
      <c r="BV32" s="284"/>
      <c r="BW32" s="283"/>
      <c r="BX32" s="283"/>
      <c r="BY32" s="283"/>
      <c r="BZ32" s="286"/>
      <c r="CA32" s="286"/>
      <c r="CB32" s="284"/>
      <c r="CC32" s="283"/>
      <c r="CD32" s="283"/>
      <c r="CE32" s="283"/>
      <c r="CF32" s="286"/>
      <c r="CG32" s="285"/>
      <c r="CH32" s="284"/>
      <c r="CI32" s="283"/>
      <c r="CJ32" s="283"/>
      <c r="CK32" s="283"/>
      <c r="CL32" s="286"/>
      <c r="CM32" s="286"/>
      <c r="CN32" s="284"/>
      <c r="CO32" s="283"/>
      <c r="CP32" s="283"/>
      <c r="CQ32" s="283"/>
      <c r="CR32" s="286"/>
      <c r="CS32" s="286"/>
      <c r="CT32" s="284"/>
      <c r="CU32" s="283"/>
      <c r="CV32" s="283"/>
      <c r="CW32" s="283"/>
      <c r="CX32" s="286"/>
      <c r="CY32" s="285"/>
      <c r="CZ32" s="284"/>
      <c r="DA32" s="283"/>
      <c r="DB32" s="283"/>
      <c r="DC32" s="283"/>
      <c r="DD32" s="286"/>
      <c r="DE32" s="286"/>
      <c r="DF32" s="284"/>
      <c r="DG32" s="283"/>
      <c r="DH32" s="283"/>
      <c r="DI32" s="283"/>
      <c r="DJ32" s="286"/>
      <c r="DK32" s="286"/>
      <c r="DL32" s="284"/>
      <c r="DM32" s="283"/>
      <c r="DN32" s="283"/>
      <c r="DO32" s="283"/>
      <c r="DP32" s="286"/>
      <c r="DQ32" s="286"/>
      <c r="DR32" s="284"/>
      <c r="DS32" s="283"/>
      <c r="DT32" s="283"/>
      <c r="DU32" s="283"/>
      <c r="DV32" s="286"/>
      <c r="DW32" s="286"/>
      <c r="DX32" s="284"/>
      <c r="DY32" s="283"/>
      <c r="DZ32" s="283"/>
      <c r="EA32" s="283"/>
      <c r="EB32" s="286"/>
      <c r="EC32" s="285"/>
      <c r="ED32" s="284"/>
      <c r="EE32" s="283"/>
      <c r="EF32" s="283"/>
      <c r="EG32" s="283"/>
      <c r="EH32" s="286"/>
      <c r="EI32" s="285"/>
      <c r="EJ32" s="284"/>
      <c r="EK32" s="283"/>
      <c r="EL32" s="283"/>
      <c r="EM32" s="283"/>
      <c r="EN32" s="286"/>
      <c r="EO32" s="286"/>
      <c r="EP32" s="284"/>
      <c r="EQ32" s="283"/>
      <c r="ER32" s="283"/>
      <c r="ES32" s="283"/>
      <c r="ET32" s="286"/>
      <c r="EU32" s="286"/>
      <c r="EV32" s="236" t="str">
        <f t="shared" ca="1" si="0"/>
        <v/>
      </c>
      <c r="EW32" s="308" t="str">
        <f t="shared" ca="1" si="1"/>
        <v/>
      </c>
      <c r="EX32" s="233" t="str">
        <f t="shared" ca="1" si="2"/>
        <v/>
      </c>
      <c r="EY32" s="233" t="str">
        <f t="shared" ca="1" si="3"/>
        <v/>
      </c>
      <c r="EZ32" s="234" t="str">
        <f t="shared" ca="1" si="4"/>
        <v/>
      </c>
      <c r="FA32" s="235" t="str">
        <f t="shared" ca="1" si="5"/>
        <v/>
      </c>
      <c r="FB32" s="287"/>
      <c r="FC32" s="288"/>
      <c r="FD32" s="97"/>
    </row>
    <row r="33" spans="1:160" ht="15.75" customHeight="1" x14ac:dyDescent="0.25">
      <c r="A33" s="97"/>
      <c r="B33" s="280">
        <f ca="1">IF(INDIRECT("ข้อมูลนักเรียน!B33")="","",INDIRECT("ข้อมูลนักเรียน!B33"))</f>
        <v>26</v>
      </c>
      <c r="C33" s="120" t="str">
        <f ca="1">IF(INDIRECT("ข้อมูลนักเรียน!C33")="","",INDIRECT("ข้อมูลนักเรียน!C33"))</f>
        <v/>
      </c>
      <c r="D33" s="656" t="str">
        <f ca="1">IF(C33="","",INDIRECT("ข้อมูลนักเรียน!D33") &amp;INDIRECT("ข้อมูลนักเรียน!E33") &amp; "  " &amp; INDIRECT("ข้อมูลนักเรียน!F33"))</f>
        <v/>
      </c>
      <c r="E33" s="657"/>
      <c r="F33" s="121"/>
      <c r="G33" s="281" t="str">
        <f ca="1">IF(C33="","",IF(INDIRECT("ข้อมูลนักเรียน!H33")="","",INDIRECT("ข้อมูลนักเรียน!H33")))</f>
        <v/>
      </c>
      <c r="H33" s="284"/>
      <c r="I33" s="283"/>
      <c r="J33" s="283"/>
      <c r="K33" s="283"/>
      <c r="L33" s="283"/>
      <c r="M33" s="283"/>
      <c r="N33" s="284"/>
      <c r="O33" s="283"/>
      <c r="P33" s="283"/>
      <c r="Q33" s="283"/>
      <c r="R33" s="283"/>
      <c r="S33" s="283"/>
      <c r="T33" s="284"/>
      <c r="U33" s="283"/>
      <c r="V33" s="283"/>
      <c r="W33" s="283"/>
      <c r="X33" s="283"/>
      <c r="Y33" s="283"/>
      <c r="Z33" s="284"/>
      <c r="AA33" s="283"/>
      <c r="AB33" s="283"/>
      <c r="AC33" s="283"/>
      <c r="AD33" s="283"/>
      <c r="AE33" s="285"/>
      <c r="AF33" s="284"/>
      <c r="AG33" s="283"/>
      <c r="AH33" s="283"/>
      <c r="AI33" s="283"/>
      <c r="AJ33" s="286"/>
      <c r="AK33" s="285"/>
      <c r="AL33" s="284"/>
      <c r="AM33" s="283"/>
      <c r="AN33" s="283"/>
      <c r="AO33" s="283"/>
      <c r="AP33" s="286"/>
      <c r="AQ33" s="286"/>
      <c r="AR33" s="284"/>
      <c r="AS33" s="283"/>
      <c r="AT33" s="283"/>
      <c r="AU33" s="283"/>
      <c r="AV33" s="286"/>
      <c r="AW33" s="286"/>
      <c r="AX33" s="284"/>
      <c r="AY33" s="283"/>
      <c r="AZ33" s="283"/>
      <c r="BA33" s="283"/>
      <c r="BB33" s="283"/>
      <c r="BC33" s="283"/>
      <c r="BD33" s="284"/>
      <c r="BE33" s="283"/>
      <c r="BF33" s="283"/>
      <c r="BG33" s="283"/>
      <c r="BH33" s="286"/>
      <c r="BI33" s="286"/>
      <c r="BJ33" s="284"/>
      <c r="BK33" s="283"/>
      <c r="BL33" s="283"/>
      <c r="BM33" s="283"/>
      <c r="BN33" s="286"/>
      <c r="BO33" s="285"/>
      <c r="BP33" s="284"/>
      <c r="BQ33" s="283"/>
      <c r="BR33" s="283"/>
      <c r="BS33" s="283"/>
      <c r="BT33" s="286"/>
      <c r="BU33" s="286"/>
      <c r="BV33" s="284"/>
      <c r="BW33" s="283"/>
      <c r="BX33" s="283"/>
      <c r="BY33" s="283"/>
      <c r="BZ33" s="286"/>
      <c r="CA33" s="286"/>
      <c r="CB33" s="284"/>
      <c r="CC33" s="283"/>
      <c r="CD33" s="283"/>
      <c r="CE33" s="283"/>
      <c r="CF33" s="286"/>
      <c r="CG33" s="285"/>
      <c r="CH33" s="284"/>
      <c r="CI33" s="283"/>
      <c r="CJ33" s="283"/>
      <c r="CK33" s="283"/>
      <c r="CL33" s="286"/>
      <c r="CM33" s="286"/>
      <c r="CN33" s="284"/>
      <c r="CO33" s="283"/>
      <c r="CP33" s="283"/>
      <c r="CQ33" s="283"/>
      <c r="CR33" s="286"/>
      <c r="CS33" s="286"/>
      <c r="CT33" s="284"/>
      <c r="CU33" s="283"/>
      <c r="CV33" s="283"/>
      <c r="CW33" s="283"/>
      <c r="CX33" s="286"/>
      <c r="CY33" s="285"/>
      <c r="CZ33" s="284"/>
      <c r="DA33" s="283"/>
      <c r="DB33" s="283"/>
      <c r="DC33" s="283"/>
      <c r="DD33" s="286"/>
      <c r="DE33" s="286"/>
      <c r="DF33" s="284"/>
      <c r="DG33" s="283"/>
      <c r="DH33" s="283"/>
      <c r="DI33" s="283"/>
      <c r="DJ33" s="286"/>
      <c r="DK33" s="286"/>
      <c r="DL33" s="284"/>
      <c r="DM33" s="283"/>
      <c r="DN33" s="283"/>
      <c r="DO33" s="283"/>
      <c r="DP33" s="286"/>
      <c r="DQ33" s="286"/>
      <c r="DR33" s="284"/>
      <c r="DS33" s="283"/>
      <c r="DT33" s="283"/>
      <c r="DU33" s="283"/>
      <c r="DV33" s="286"/>
      <c r="DW33" s="286"/>
      <c r="DX33" s="284"/>
      <c r="DY33" s="283"/>
      <c r="DZ33" s="283"/>
      <c r="EA33" s="283"/>
      <c r="EB33" s="286"/>
      <c r="EC33" s="285"/>
      <c r="ED33" s="284"/>
      <c r="EE33" s="283"/>
      <c r="EF33" s="283"/>
      <c r="EG33" s="283"/>
      <c r="EH33" s="286"/>
      <c r="EI33" s="285"/>
      <c r="EJ33" s="284"/>
      <c r="EK33" s="283"/>
      <c r="EL33" s="283"/>
      <c r="EM33" s="283"/>
      <c r="EN33" s="286"/>
      <c r="EO33" s="286"/>
      <c r="EP33" s="284"/>
      <c r="EQ33" s="283"/>
      <c r="ER33" s="283"/>
      <c r="ES33" s="283"/>
      <c r="ET33" s="286"/>
      <c r="EU33" s="286"/>
      <c r="EV33" s="236" t="str">
        <f t="shared" ca="1" si="0"/>
        <v/>
      </c>
      <c r="EW33" s="308" t="str">
        <f t="shared" ca="1" si="1"/>
        <v/>
      </c>
      <c r="EX33" s="233" t="str">
        <f t="shared" ca="1" si="2"/>
        <v/>
      </c>
      <c r="EY33" s="233" t="str">
        <f t="shared" ca="1" si="3"/>
        <v/>
      </c>
      <c r="EZ33" s="234" t="str">
        <f t="shared" ca="1" si="4"/>
        <v/>
      </c>
      <c r="FA33" s="235" t="str">
        <f t="shared" ca="1" si="5"/>
        <v/>
      </c>
      <c r="FB33" s="287"/>
      <c r="FC33" s="288"/>
      <c r="FD33" s="97"/>
    </row>
    <row r="34" spans="1:160" ht="15.75" customHeight="1" x14ac:dyDescent="0.25">
      <c r="A34" s="97"/>
      <c r="B34" s="280">
        <f ca="1">IF(INDIRECT("ข้อมูลนักเรียน!B34")="","",INDIRECT("ข้อมูลนักเรียน!B34"))</f>
        <v>27</v>
      </c>
      <c r="C34" s="120" t="str">
        <f ca="1">IF(INDIRECT("ข้อมูลนักเรียน!C34")="","",INDIRECT("ข้อมูลนักเรียน!C34"))</f>
        <v/>
      </c>
      <c r="D34" s="656" t="str">
        <f ca="1">IF(C34="","",INDIRECT("ข้อมูลนักเรียน!D34") &amp;INDIRECT("ข้อมูลนักเรียน!E34") &amp; "  " &amp; INDIRECT("ข้อมูลนักเรียน!F34"))</f>
        <v/>
      </c>
      <c r="E34" s="657"/>
      <c r="F34" s="121"/>
      <c r="G34" s="281" t="str">
        <f ca="1">IF(C34="","",IF(INDIRECT("ข้อมูลนักเรียน!H34")="","",INDIRECT("ข้อมูลนักเรียน!H34")))</f>
        <v/>
      </c>
      <c r="H34" s="284"/>
      <c r="I34" s="283"/>
      <c r="J34" s="283"/>
      <c r="K34" s="283"/>
      <c r="L34" s="283"/>
      <c r="M34" s="283"/>
      <c r="N34" s="284"/>
      <c r="O34" s="283"/>
      <c r="P34" s="283"/>
      <c r="Q34" s="283"/>
      <c r="R34" s="283"/>
      <c r="S34" s="283"/>
      <c r="T34" s="284"/>
      <c r="U34" s="283"/>
      <c r="V34" s="283"/>
      <c r="W34" s="283"/>
      <c r="X34" s="283"/>
      <c r="Y34" s="283"/>
      <c r="Z34" s="284"/>
      <c r="AA34" s="283"/>
      <c r="AB34" s="283"/>
      <c r="AC34" s="283"/>
      <c r="AD34" s="283"/>
      <c r="AE34" s="285"/>
      <c r="AF34" s="284"/>
      <c r="AG34" s="283"/>
      <c r="AH34" s="283"/>
      <c r="AI34" s="283"/>
      <c r="AJ34" s="286"/>
      <c r="AK34" s="285"/>
      <c r="AL34" s="284"/>
      <c r="AM34" s="283"/>
      <c r="AN34" s="283"/>
      <c r="AO34" s="283"/>
      <c r="AP34" s="286"/>
      <c r="AQ34" s="286"/>
      <c r="AR34" s="284"/>
      <c r="AS34" s="283"/>
      <c r="AT34" s="283"/>
      <c r="AU34" s="283"/>
      <c r="AV34" s="286"/>
      <c r="AW34" s="286"/>
      <c r="AX34" s="284"/>
      <c r="AY34" s="283"/>
      <c r="AZ34" s="283"/>
      <c r="BA34" s="283"/>
      <c r="BB34" s="283"/>
      <c r="BC34" s="283"/>
      <c r="BD34" s="284"/>
      <c r="BE34" s="283"/>
      <c r="BF34" s="283"/>
      <c r="BG34" s="283"/>
      <c r="BH34" s="286"/>
      <c r="BI34" s="286"/>
      <c r="BJ34" s="284"/>
      <c r="BK34" s="283"/>
      <c r="BL34" s="283"/>
      <c r="BM34" s="283"/>
      <c r="BN34" s="286"/>
      <c r="BO34" s="285"/>
      <c r="BP34" s="284"/>
      <c r="BQ34" s="283"/>
      <c r="BR34" s="283"/>
      <c r="BS34" s="283"/>
      <c r="BT34" s="286"/>
      <c r="BU34" s="286"/>
      <c r="BV34" s="284"/>
      <c r="BW34" s="283"/>
      <c r="BX34" s="283"/>
      <c r="BY34" s="283"/>
      <c r="BZ34" s="286"/>
      <c r="CA34" s="286"/>
      <c r="CB34" s="284"/>
      <c r="CC34" s="283"/>
      <c r="CD34" s="283"/>
      <c r="CE34" s="283"/>
      <c r="CF34" s="286"/>
      <c r="CG34" s="285"/>
      <c r="CH34" s="284"/>
      <c r="CI34" s="283"/>
      <c r="CJ34" s="283"/>
      <c r="CK34" s="283"/>
      <c r="CL34" s="286"/>
      <c r="CM34" s="286"/>
      <c r="CN34" s="284"/>
      <c r="CO34" s="283"/>
      <c r="CP34" s="283"/>
      <c r="CQ34" s="283"/>
      <c r="CR34" s="286"/>
      <c r="CS34" s="286"/>
      <c r="CT34" s="284"/>
      <c r="CU34" s="283"/>
      <c r="CV34" s="283"/>
      <c r="CW34" s="283"/>
      <c r="CX34" s="286"/>
      <c r="CY34" s="285"/>
      <c r="CZ34" s="284"/>
      <c r="DA34" s="283"/>
      <c r="DB34" s="283"/>
      <c r="DC34" s="283"/>
      <c r="DD34" s="286"/>
      <c r="DE34" s="286"/>
      <c r="DF34" s="284"/>
      <c r="DG34" s="283"/>
      <c r="DH34" s="283"/>
      <c r="DI34" s="283"/>
      <c r="DJ34" s="286"/>
      <c r="DK34" s="286"/>
      <c r="DL34" s="284"/>
      <c r="DM34" s="283"/>
      <c r="DN34" s="283"/>
      <c r="DO34" s="283"/>
      <c r="DP34" s="286"/>
      <c r="DQ34" s="286"/>
      <c r="DR34" s="284"/>
      <c r="DS34" s="283"/>
      <c r="DT34" s="283"/>
      <c r="DU34" s="283"/>
      <c r="DV34" s="286"/>
      <c r="DW34" s="286"/>
      <c r="DX34" s="284"/>
      <c r="DY34" s="283"/>
      <c r="DZ34" s="283"/>
      <c r="EA34" s="283"/>
      <c r="EB34" s="286"/>
      <c r="EC34" s="285"/>
      <c r="ED34" s="284"/>
      <c r="EE34" s="283"/>
      <c r="EF34" s="283"/>
      <c r="EG34" s="283"/>
      <c r="EH34" s="286"/>
      <c r="EI34" s="285"/>
      <c r="EJ34" s="284"/>
      <c r="EK34" s="283"/>
      <c r="EL34" s="283"/>
      <c r="EM34" s="283"/>
      <c r="EN34" s="286"/>
      <c r="EO34" s="286"/>
      <c r="EP34" s="284"/>
      <c r="EQ34" s="283"/>
      <c r="ER34" s="283"/>
      <c r="ES34" s="283"/>
      <c r="ET34" s="286"/>
      <c r="EU34" s="286"/>
      <c r="EV34" s="236" t="str">
        <f t="shared" ca="1" si="0"/>
        <v/>
      </c>
      <c r="EW34" s="308" t="str">
        <f t="shared" ca="1" si="1"/>
        <v/>
      </c>
      <c r="EX34" s="233" t="str">
        <f t="shared" ca="1" si="2"/>
        <v/>
      </c>
      <c r="EY34" s="233" t="str">
        <f t="shared" ca="1" si="3"/>
        <v/>
      </c>
      <c r="EZ34" s="234" t="str">
        <f t="shared" ca="1" si="4"/>
        <v/>
      </c>
      <c r="FA34" s="235" t="str">
        <f t="shared" ca="1" si="5"/>
        <v/>
      </c>
      <c r="FB34" s="287"/>
      <c r="FC34" s="288"/>
      <c r="FD34" s="97"/>
    </row>
    <row r="35" spans="1:160" ht="15.75" customHeight="1" x14ac:dyDescent="0.25">
      <c r="A35" s="97"/>
      <c r="B35" s="280">
        <f ca="1">IF(INDIRECT("ข้อมูลนักเรียน!B35")="","",INDIRECT("ข้อมูลนักเรียน!B35"))</f>
        <v>28</v>
      </c>
      <c r="C35" s="120" t="str">
        <f ca="1">IF(INDIRECT("ข้อมูลนักเรียน!C35")="","",INDIRECT("ข้อมูลนักเรียน!C35"))</f>
        <v/>
      </c>
      <c r="D35" s="656" t="str">
        <f ca="1">IF(C35="","",INDIRECT("ข้อมูลนักเรียน!D35") &amp;INDIRECT("ข้อมูลนักเรียน!E35") &amp; "  " &amp; INDIRECT("ข้อมูลนักเรียน!F35"))</f>
        <v/>
      </c>
      <c r="E35" s="657"/>
      <c r="F35" s="121"/>
      <c r="G35" s="281" t="str">
        <f ca="1">IF(C35="","",IF(INDIRECT("ข้อมูลนักเรียน!H35")="","",INDIRECT("ข้อมูลนักเรียน!H35")))</f>
        <v/>
      </c>
      <c r="H35" s="284"/>
      <c r="I35" s="283"/>
      <c r="J35" s="283"/>
      <c r="K35" s="283"/>
      <c r="L35" s="283"/>
      <c r="M35" s="283"/>
      <c r="N35" s="284"/>
      <c r="O35" s="283"/>
      <c r="P35" s="283"/>
      <c r="Q35" s="283"/>
      <c r="R35" s="283"/>
      <c r="S35" s="283"/>
      <c r="T35" s="284"/>
      <c r="U35" s="283"/>
      <c r="V35" s="283"/>
      <c r="W35" s="283"/>
      <c r="X35" s="283"/>
      <c r="Y35" s="283"/>
      <c r="Z35" s="284"/>
      <c r="AA35" s="283"/>
      <c r="AB35" s="283"/>
      <c r="AC35" s="283"/>
      <c r="AD35" s="283"/>
      <c r="AE35" s="285"/>
      <c r="AF35" s="284"/>
      <c r="AG35" s="283"/>
      <c r="AH35" s="283"/>
      <c r="AI35" s="283"/>
      <c r="AJ35" s="286"/>
      <c r="AK35" s="285"/>
      <c r="AL35" s="284"/>
      <c r="AM35" s="283"/>
      <c r="AN35" s="283"/>
      <c r="AO35" s="283"/>
      <c r="AP35" s="286"/>
      <c r="AQ35" s="286"/>
      <c r="AR35" s="284"/>
      <c r="AS35" s="283"/>
      <c r="AT35" s="283"/>
      <c r="AU35" s="283"/>
      <c r="AV35" s="286"/>
      <c r="AW35" s="286"/>
      <c r="AX35" s="284"/>
      <c r="AY35" s="283"/>
      <c r="AZ35" s="283"/>
      <c r="BA35" s="283"/>
      <c r="BB35" s="283"/>
      <c r="BC35" s="283"/>
      <c r="BD35" s="284"/>
      <c r="BE35" s="283"/>
      <c r="BF35" s="283"/>
      <c r="BG35" s="283"/>
      <c r="BH35" s="286"/>
      <c r="BI35" s="286"/>
      <c r="BJ35" s="284"/>
      <c r="BK35" s="283"/>
      <c r="BL35" s="283"/>
      <c r="BM35" s="283"/>
      <c r="BN35" s="286"/>
      <c r="BO35" s="285"/>
      <c r="BP35" s="284"/>
      <c r="BQ35" s="283"/>
      <c r="BR35" s="283"/>
      <c r="BS35" s="283"/>
      <c r="BT35" s="286"/>
      <c r="BU35" s="286"/>
      <c r="BV35" s="284"/>
      <c r="BW35" s="283"/>
      <c r="BX35" s="283"/>
      <c r="BY35" s="283"/>
      <c r="BZ35" s="286"/>
      <c r="CA35" s="286"/>
      <c r="CB35" s="284"/>
      <c r="CC35" s="283"/>
      <c r="CD35" s="283"/>
      <c r="CE35" s="283"/>
      <c r="CF35" s="286"/>
      <c r="CG35" s="285"/>
      <c r="CH35" s="284"/>
      <c r="CI35" s="283"/>
      <c r="CJ35" s="283"/>
      <c r="CK35" s="283"/>
      <c r="CL35" s="286"/>
      <c r="CM35" s="286"/>
      <c r="CN35" s="284"/>
      <c r="CO35" s="283"/>
      <c r="CP35" s="283"/>
      <c r="CQ35" s="283"/>
      <c r="CR35" s="286"/>
      <c r="CS35" s="286"/>
      <c r="CT35" s="284"/>
      <c r="CU35" s="283"/>
      <c r="CV35" s="283"/>
      <c r="CW35" s="283"/>
      <c r="CX35" s="286"/>
      <c r="CY35" s="285"/>
      <c r="CZ35" s="284"/>
      <c r="DA35" s="283"/>
      <c r="DB35" s="283"/>
      <c r="DC35" s="283"/>
      <c r="DD35" s="286"/>
      <c r="DE35" s="286"/>
      <c r="DF35" s="284"/>
      <c r="DG35" s="283"/>
      <c r="DH35" s="283"/>
      <c r="DI35" s="283"/>
      <c r="DJ35" s="286"/>
      <c r="DK35" s="286"/>
      <c r="DL35" s="284"/>
      <c r="DM35" s="283"/>
      <c r="DN35" s="283"/>
      <c r="DO35" s="283"/>
      <c r="DP35" s="286"/>
      <c r="DQ35" s="286"/>
      <c r="DR35" s="284"/>
      <c r="DS35" s="283"/>
      <c r="DT35" s="283"/>
      <c r="DU35" s="283"/>
      <c r="DV35" s="286"/>
      <c r="DW35" s="286"/>
      <c r="DX35" s="284"/>
      <c r="DY35" s="283"/>
      <c r="DZ35" s="283"/>
      <c r="EA35" s="283"/>
      <c r="EB35" s="286"/>
      <c r="EC35" s="285"/>
      <c r="ED35" s="284"/>
      <c r="EE35" s="283"/>
      <c r="EF35" s="283"/>
      <c r="EG35" s="283"/>
      <c r="EH35" s="286"/>
      <c r="EI35" s="285"/>
      <c r="EJ35" s="284"/>
      <c r="EK35" s="283"/>
      <c r="EL35" s="283"/>
      <c r="EM35" s="283"/>
      <c r="EN35" s="286"/>
      <c r="EO35" s="286"/>
      <c r="EP35" s="284"/>
      <c r="EQ35" s="283"/>
      <c r="ER35" s="283"/>
      <c r="ES35" s="283"/>
      <c r="ET35" s="286"/>
      <c r="EU35" s="286"/>
      <c r="EV35" s="236" t="str">
        <f t="shared" ca="1" si="0"/>
        <v/>
      </c>
      <c r="EW35" s="308" t="str">
        <f t="shared" ca="1" si="1"/>
        <v/>
      </c>
      <c r="EX35" s="233" t="str">
        <f t="shared" ca="1" si="2"/>
        <v/>
      </c>
      <c r="EY35" s="233" t="str">
        <f t="shared" ca="1" si="3"/>
        <v/>
      </c>
      <c r="EZ35" s="234" t="str">
        <f t="shared" ca="1" si="4"/>
        <v/>
      </c>
      <c r="FA35" s="235" t="str">
        <f t="shared" ca="1" si="5"/>
        <v/>
      </c>
      <c r="FB35" s="287"/>
      <c r="FC35" s="288"/>
      <c r="FD35" s="97"/>
    </row>
    <row r="36" spans="1:160" ht="15.75" customHeight="1" x14ac:dyDescent="0.25">
      <c r="A36" s="97"/>
      <c r="B36" s="280">
        <f ca="1">IF(INDIRECT("ข้อมูลนักเรียน!B36")="","",INDIRECT("ข้อมูลนักเรียน!B36"))</f>
        <v>29</v>
      </c>
      <c r="C36" s="120" t="str">
        <f ca="1">IF(INDIRECT("ข้อมูลนักเรียน!C36")="","",INDIRECT("ข้อมูลนักเรียน!C36"))</f>
        <v/>
      </c>
      <c r="D36" s="656" t="str">
        <f ca="1">IF(C36="","",INDIRECT("ข้อมูลนักเรียน!D36") &amp;INDIRECT("ข้อมูลนักเรียน!E36") &amp; "  " &amp; INDIRECT("ข้อมูลนักเรียน!F36"))</f>
        <v/>
      </c>
      <c r="E36" s="657"/>
      <c r="F36" s="121"/>
      <c r="G36" s="281" t="str">
        <f ca="1">IF(C36="","",IF(INDIRECT("ข้อมูลนักเรียน!H36")="","",INDIRECT("ข้อมูลนักเรียน!H36")))</f>
        <v/>
      </c>
      <c r="H36" s="284"/>
      <c r="I36" s="283"/>
      <c r="J36" s="283"/>
      <c r="K36" s="283"/>
      <c r="L36" s="283"/>
      <c r="M36" s="283"/>
      <c r="N36" s="284"/>
      <c r="O36" s="283"/>
      <c r="P36" s="283"/>
      <c r="Q36" s="283"/>
      <c r="R36" s="283"/>
      <c r="S36" s="283"/>
      <c r="T36" s="284"/>
      <c r="U36" s="283"/>
      <c r="V36" s="283"/>
      <c r="W36" s="283"/>
      <c r="X36" s="283"/>
      <c r="Y36" s="283"/>
      <c r="Z36" s="284"/>
      <c r="AA36" s="283"/>
      <c r="AB36" s="283"/>
      <c r="AC36" s="283"/>
      <c r="AD36" s="283"/>
      <c r="AE36" s="285"/>
      <c r="AF36" s="284"/>
      <c r="AG36" s="283"/>
      <c r="AH36" s="283"/>
      <c r="AI36" s="283"/>
      <c r="AJ36" s="286"/>
      <c r="AK36" s="285"/>
      <c r="AL36" s="284"/>
      <c r="AM36" s="283"/>
      <c r="AN36" s="283"/>
      <c r="AO36" s="283"/>
      <c r="AP36" s="286"/>
      <c r="AQ36" s="286"/>
      <c r="AR36" s="284"/>
      <c r="AS36" s="283"/>
      <c r="AT36" s="283"/>
      <c r="AU36" s="283"/>
      <c r="AV36" s="286"/>
      <c r="AW36" s="286"/>
      <c r="AX36" s="284"/>
      <c r="AY36" s="283"/>
      <c r="AZ36" s="283"/>
      <c r="BA36" s="283"/>
      <c r="BB36" s="283"/>
      <c r="BC36" s="283"/>
      <c r="BD36" s="284"/>
      <c r="BE36" s="283"/>
      <c r="BF36" s="283"/>
      <c r="BG36" s="283"/>
      <c r="BH36" s="286"/>
      <c r="BI36" s="286"/>
      <c r="BJ36" s="284"/>
      <c r="BK36" s="283"/>
      <c r="BL36" s="283"/>
      <c r="BM36" s="283"/>
      <c r="BN36" s="286"/>
      <c r="BO36" s="285"/>
      <c r="BP36" s="284"/>
      <c r="BQ36" s="283"/>
      <c r="BR36" s="283"/>
      <c r="BS36" s="283"/>
      <c r="BT36" s="286"/>
      <c r="BU36" s="286"/>
      <c r="BV36" s="284"/>
      <c r="BW36" s="283"/>
      <c r="BX36" s="283"/>
      <c r="BY36" s="283"/>
      <c r="BZ36" s="286"/>
      <c r="CA36" s="286"/>
      <c r="CB36" s="284"/>
      <c r="CC36" s="283"/>
      <c r="CD36" s="283"/>
      <c r="CE36" s="283"/>
      <c r="CF36" s="286"/>
      <c r="CG36" s="285"/>
      <c r="CH36" s="284"/>
      <c r="CI36" s="283"/>
      <c r="CJ36" s="283"/>
      <c r="CK36" s="283"/>
      <c r="CL36" s="286"/>
      <c r="CM36" s="286"/>
      <c r="CN36" s="284"/>
      <c r="CO36" s="283"/>
      <c r="CP36" s="283"/>
      <c r="CQ36" s="283"/>
      <c r="CR36" s="286"/>
      <c r="CS36" s="286"/>
      <c r="CT36" s="284"/>
      <c r="CU36" s="283"/>
      <c r="CV36" s="283"/>
      <c r="CW36" s="283"/>
      <c r="CX36" s="286"/>
      <c r="CY36" s="285"/>
      <c r="CZ36" s="284"/>
      <c r="DA36" s="283"/>
      <c r="DB36" s="283"/>
      <c r="DC36" s="283"/>
      <c r="DD36" s="286"/>
      <c r="DE36" s="286"/>
      <c r="DF36" s="284"/>
      <c r="DG36" s="283"/>
      <c r="DH36" s="283"/>
      <c r="DI36" s="283"/>
      <c r="DJ36" s="286"/>
      <c r="DK36" s="286"/>
      <c r="DL36" s="284"/>
      <c r="DM36" s="283"/>
      <c r="DN36" s="283"/>
      <c r="DO36" s="283"/>
      <c r="DP36" s="286"/>
      <c r="DQ36" s="286"/>
      <c r="DR36" s="284"/>
      <c r="DS36" s="283"/>
      <c r="DT36" s="283"/>
      <c r="DU36" s="283"/>
      <c r="DV36" s="286"/>
      <c r="DW36" s="286"/>
      <c r="DX36" s="284"/>
      <c r="DY36" s="283"/>
      <c r="DZ36" s="283"/>
      <c r="EA36" s="283"/>
      <c r="EB36" s="286"/>
      <c r="EC36" s="285"/>
      <c r="ED36" s="284"/>
      <c r="EE36" s="283"/>
      <c r="EF36" s="283"/>
      <c r="EG36" s="283"/>
      <c r="EH36" s="286"/>
      <c r="EI36" s="285"/>
      <c r="EJ36" s="284"/>
      <c r="EK36" s="283"/>
      <c r="EL36" s="283"/>
      <c r="EM36" s="283"/>
      <c r="EN36" s="286"/>
      <c r="EO36" s="286"/>
      <c r="EP36" s="284"/>
      <c r="EQ36" s="283"/>
      <c r="ER36" s="283"/>
      <c r="ES36" s="283"/>
      <c r="ET36" s="286"/>
      <c r="EU36" s="286"/>
      <c r="EV36" s="236" t="str">
        <f t="shared" ca="1" si="0"/>
        <v/>
      </c>
      <c r="EW36" s="308" t="str">
        <f t="shared" ca="1" si="1"/>
        <v/>
      </c>
      <c r="EX36" s="233" t="str">
        <f t="shared" ca="1" si="2"/>
        <v/>
      </c>
      <c r="EY36" s="233" t="str">
        <f t="shared" ca="1" si="3"/>
        <v/>
      </c>
      <c r="EZ36" s="234" t="str">
        <f t="shared" ca="1" si="4"/>
        <v/>
      </c>
      <c r="FA36" s="235" t="str">
        <f t="shared" ca="1" si="5"/>
        <v/>
      </c>
      <c r="FB36" s="287"/>
      <c r="FC36" s="288"/>
      <c r="FD36" s="97"/>
    </row>
    <row r="37" spans="1:160" ht="15.75" customHeight="1" x14ac:dyDescent="0.25">
      <c r="A37" s="97"/>
      <c r="B37" s="280">
        <f ca="1">IF(INDIRECT("ข้อมูลนักเรียน!B37")="","",INDIRECT("ข้อมูลนักเรียน!B37"))</f>
        <v>30</v>
      </c>
      <c r="C37" s="120" t="str">
        <f ca="1">IF(INDIRECT("ข้อมูลนักเรียน!C37")="","",INDIRECT("ข้อมูลนักเรียน!C37"))</f>
        <v/>
      </c>
      <c r="D37" s="656" t="str">
        <f ca="1">IF(C37="","",INDIRECT("ข้อมูลนักเรียน!D37") &amp;INDIRECT("ข้อมูลนักเรียน!E37") &amp; "  " &amp; INDIRECT("ข้อมูลนักเรียน!F37"))</f>
        <v/>
      </c>
      <c r="E37" s="657"/>
      <c r="F37" s="121"/>
      <c r="G37" s="281" t="str">
        <f ca="1">IF(C37="","",IF(INDIRECT("ข้อมูลนักเรียน!H37")="","",INDIRECT("ข้อมูลนักเรียน!H37")))</f>
        <v/>
      </c>
      <c r="H37" s="284"/>
      <c r="I37" s="283"/>
      <c r="J37" s="283"/>
      <c r="K37" s="283"/>
      <c r="L37" s="283"/>
      <c r="M37" s="283"/>
      <c r="N37" s="284"/>
      <c r="O37" s="283"/>
      <c r="P37" s="283"/>
      <c r="Q37" s="283"/>
      <c r="R37" s="283"/>
      <c r="S37" s="283"/>
      <c r="T37" s="284"/>
      <c r="U37" s="283"/>
      <c r="V37" s="283"/>
      <c r="W37" s="283"/>
      <c r="X37" s="283"/>
      <c r="Y37" s="283"/>
      <c r="Z37" s="284"/>
      <c r="AA37" s="283"/>
      <c r="AB37" s="283"/>
      <c r="AC37" s="283"/>
      <c r="AD37" s="283"/>
      <c r="AE37" s="285"/>
      <c r="AF37" s="284"/>
      <c r="AG37" s="283"/>
      <c r="AH37" s="283"/>
      <c r="AI37" s="283"/>
      <c r="AJ37" s="286"/>
      <c r="AK37" s="285"/>
      <c r="AL37" s="284"/>
      <c r="AM37" s="283"/>
      <c r="AN37" s="283"/>
      <c r="AO37" s="283"/>
      <c r="AP37" s="286"/>
      <c r="AQ37" s="286"/>
      <c r="AR37" s="284"/>
      <c r="AS37" s="283"/>
      <c r="AT37" s="283"/>
      <c r="AU37" s="283"/>
      <c r="AV37" s="286"/>
      <c r="AW37" s="286"/>
      <c r="AX37" s="284"/>
      <c r="AY37" s="283"/>
      <c r="AZ37" s="283"/>
      <c r="BA37" s="283"/>
      <c r="BB37" s="283"/>
      <c r="BC37" s="283"/>
      <c r="BD37" s="284"/>
      <c r="BE37" s="283"/>
      <c r="BF37" s="283"/>
      <c r="BG37" s="283"/>
      <c r="BH37" s="286"/>
      <c r="BI37" s="286"/>
      <c r="BJ37" s="284"/>
      <c r="BK37" s="283"/>
      <c r="BL37" s="283"/>
      <c r="BM37" s="283"/>
      <c r="BN37" s="286"/>
      <c r="BO37" s="285"/>
      <c r="BP37" s="284"/>
      <c r="BQ37" s="283"/>
      <c r="BR37" s="283"/>
      <c r="BS37" s="283"/>
      <c r="BT37" s="286"/>
      <c r="BU37" s="286"/>
      <c r="BV37" s="284"/>
      <c r="BW37" s="283"/>
      <c r="BX37" s="283"/>
      <c r="BY37" s="283"/>
      <c r="BZ37" s="286"/>
      <c r="CA37" s="286"/>
      <c r="CB37" s="284"/>
      <c r="CC37" s="283"/>
      <c r="CD37" s="283"/>
      <c r="CE37" s="283"/>
      <c r="CF37" s="286"/>
      <c r="CG37" s="285"/>
      <c r="CH37" s="284"/>
      <c r="CI37" s="283"/>
      <c r="CJ37" s="283"/>
      <c r="CK37" s="283"/>
      <c r="CL37" s="286"/>
      <c r="CM37" s="286"/>
      <c r="CN37" s="284"/>
      <c r="CO37" s="283"/>
      <c r="CP37" s="283"/>
      <c r="CQ37" s="283"/>
      <c r="CR37" s="286"/>
      <c r="CS37" s="286"/>
      <c r="CT37" s="284"/>
      <c r="CU37" s="283"/>
      <c r="CV37" s="283"/>
      <c r="CW37" s="283"/>
      <c r="CX37" s="286"/>
      <c r="CY37" s="285"/>
      <c r="CZ37" s="284"/>
      <c r="DA37" s="283"/>
      <c r="DB37" s="283"/>
      <c r="DC37" s="283"/>
      <c r="DD37" s="286"/>
      <c r="DE37" s="286"/>
      <c r="DF37" s="284"/>
      <c r="DG37" s="283"/>
      <c r="DH37" s="283"/>
      <c r="DI37" s="283"/>
      <c r="DJ37" s="286"/>
      <c r="DK37" s="286"/>
      <c r="DL37" s="284"/>
      <c r="DM37" s="283"/>
      <c r="DN37" s="283"/>
      <c r="DO37" s="283"/>
      <c r="DP37" s="286"/>
      <c r="DQ37" s="286"/>
      <c r="DR37" s="284"/>
      <c r="DS37" s="283"/>
      <c r="DT37" s="283"/>
      <c r="DU37" s="283"/>
      <c r="DV37" s="286"/>
      <c r="DW37" s="286"/>
      <c r="DX37" s="284"/>
      <c r="DY37" s="283"/>
      <c r="DZ37" s="283"/>
      <c r="EA37" s="283"/>
      <c r="EB37" s="286"/>
      <c r="EC37" s="285"/>
      <c r="ED37" s="284"/>
      <c r="EE37" s="283"/>
      <c r="EF37" s="283"/>
      <c r="EG37" s="283"/>
      <c r="EH37" s="286"/>
      <c r="EI37" s="285"/>
      <c r="EJ37" s="284"/>
      <c r="EK37" s="283"/>
      <c r="EL37" s="283"/>
      <c r="EM37" s="283"/>
      <c r="EN37" s="286"/>
      <c r="EO37" s="286"/>
      <c r="EP37" s="284"/>
      <c r="EQ37" s="283"/>
      <c r="ER37" s="283"/>
      <c r="ES37" s="283"/>
      <c r="ET37" s="286"/>
      <c r="EU37" s="286"/>
      <c r="EV37" s="236" t="str">
        <f t="shared" ca="1" si="0"/>
        <v/>
      </c>
      <c r="EW37" s="308" t="str">
        <f t="shared" ca="1" si="1"/>
        <v/>
      </c>
      <c r="EX37" s="233" t="str">
        <f t="shared" ca="1" si="2"/>
        <v/>
      </c>
      <c r="EY37" s="233" t="str">
        <f t="shared" ca="1" si="3"/>
        <v/>
      </c>
      <c r="EZ37" s="234" t="str">
        <f t="shared" ca="1" si="4"/>
        <v/>
      </c>
      <c r="FA37" s="235" t="str">
        <f t="shared" ca="1" si="5"/>
        <v/>
      </c>
      <c r="FB37" s="287"/>
      <c r="FC37" s="288"/>
      <c r="FD37" s="97"/>
    </row>
    <row r="38" spans="1:160" ht="15.75" customHeight="1" x14ac:dyDescent="0.25">
      <c r="A38" s="97"/>
      <c r="B38" s="280">
        <f ca="1">IF(INDIRECT("ข้อมูลนักเรียน!B38")="","",INDIRECT("ข้อมูลนักเรียน!B38"))</f>
        <v>31</v>
      </c>
      <c r="C38" s="120" t="str">
        <f ca="1">IF(INDIRECT("ข้อมูลนักเรียน!C38")="","",INDIRECT("ข้อมูลนักเรียน!C38"))</f>
        <v/>
      </c>
      <c r="D38" s="656" t="str">
        <f ca="1">IF(C38="","",INDIRECT("ข้อมูลนักเรียน!D38") &amp;INDIRECT("ข้อมูลนักเรียน!E38") &amp; "  " &amp; INDIRECT("ข้อมูลนักเรียน!F38"))</f>
        <v/>
      </c>
      <c r="E38" s="657"/>
      <c r="F38" s="121"/>
      <c r="G38" s="281" t="str">
        <f ca="1">IF(C38="","",IF(INDIRECT("ข้อมูลนักเรียน!H38")="","",INDIRECT("ข้อมูลนักเรียน!H38")))</f>
        <v/>
      </c>
      <c r="H38" s="284"/>
      <c r="I38" s="283"/>
      <c r="J38" s="283"/>
      <c r="K38" s="283"/>
      <c r="L38" s="283"/>
      <c r="M38" s="283"/>
      <c r="N38" s="284"/>
      <c r="O38" s="283"/>
      <c r="P38" s="283"/>
      <c r="Q38" s="283"/>
      <c r="R38" s="283"/>
      <c r="S38" s="283"/>
      <c r="T38" s="284"/>
      <c r="U38" s="283"/>
      <c r="V38" s="283"/>
      <c r="W38" s="283"/>
      <c r="X38" s="283"/>
      <c r="Y38" s="283"/>
      <c r="Z38" s="284"/>
      <c r="AA38" s="283"/>
      <c r="AB38" s="283"/>
      <c r="AC38" s="283"/>
      <c r="AD38" s="283"/>
      <c r="AE38" s="285"/>
      <c r="AF38" s="284"/>
      <c r="AG38" s="283"/>
      <c r="AH38" s="283"/>
      <c r="AI38" s="283"/>
      <c r="AJ38" s="286"/>
      <c r="AK38" s="285"/>
      <c r="AL38" s="284"/>
      <c r="AM38" s="283"/>
      <c r="AN38" s="283"/>
      <c r="AO38" s="283"/>
      <c r="AP38" s="286"/>
      <c r="AQ38" s="286"/>
      <c r="AR38" s="284"/>
      <c r="AS38" s="283"/>
      <c r="AT38" s="283"/>
      <c r="AU38" s="283"/>
      <c r="AV38" s="286"/>
      <c r="AW38" s="286"/>
      <c r="AX38" s="284"/>
      <c r="AY38" s="283"/>
      <c r="AZ38" s="283"/>
      <c r="BA38" s="283"/>
      <c r="BB38" s="283"/>
      <c r="BC38" s="283"/>
      <c r="BD38" s="284"/>
      <c r="BE38" s="283"/>
      <c r="BF38" s="283"/>
      <c r="BG38" s="283"/>
      <c r="BH38" s="286"/>
      <c r="BI38" s="286"/>
      <c r="BJ38" s="284"/>
      <c r="BK38" s="283"/>
      <c r="BL38" s="283"/>
      <c r="BM38" s="283"/>
      <c r="BN38" s="286"/>
      <c r="BO38" s="285"/>
      <c r="BP38" s="284"/>
      <c r="BQ38" s="283"/>
      <c r="BR38" s="283"/>
      <c r="BS38" s="283"/>
      <c r="BT38" s="286"/>
      <c r="BU38" s="286"/>
      <c r="BV38" s="284"/>
      <c r="BW38" s="283"/>
      <c r="BX38" s="283"/>
      <c r="BY38" s="283"/>
      <c r="BZ38" s="286"/>
      <c r="CA38" s="286"/>
      <c r="CB38" s="284"/>
      <c r="CC38" s="283"/>
      <c r="CD38" s="283"/>
      <c r="CE38" s="283"/>
      <c r="CF38" s="286"/>
      <c r="CG38" s="285"/>
      <c r="CH38" s="284"/>
      <c r="CI38" s="283"/>
      <c r="CJ38" s="283"/>
      <c r="CK38" s="283"/>
      <c r="CL38" s="286"/>
      <c r="CM38" s="286"/>
      <c r="CN38" s="284"/>
      <c r="CO38" s="283"/>
      <c r="CP38" s="283"/>
      <c r="CQ38" s="283"/>
      <c r="CR38" s="286"/>
      <c r="CS38" s="286"/>
      <c r="CT38" s="284"/>
      <c r="CU38" s="283"/>
      <c r="CV38" s="283"/>
      <c r="CW38" s="283"/>
      <c r="CX38" s="286"/>
      <c r="CY38" s="285"/>
      <c r="CZ38" s="284"/>
      <c r="DA38" s="283"/>
      <c r="DB38" s="283"/>
      <c r="DC38" s="283"/>
      <c r="DD38" s="286"/>
      <c r="DE38" s="286"/>
      <c r="DF38" s="284"/>
      <c r="DG38" s="283"/>
      <c r="DH38" s="283"/>
      <c r="DI38" s="283"/>
      <c r="DJ38" s="286"/>
      <c r="DK38" s="286"/>
      <c r="DL38" s="284"/>
      <c r="DM38" s="283"/>
      <c r="DN38" s="283"/>
      <c r="DO38" s="283"/>
      <c r="DP38" s="286"/>
      <c r="DQ38" s="286"/>
      <c r="DR38" s="284"/>
      <c r="DS38" s="283"/>
      <c r="DT38" s="283"/>
      <c r="DU38" s="283"/>
      <c r="DV38" s="286"/>
      <c r="DW38" s="286"/>
      <c r="DX38" s="284"/>
      <c r="DY38" s="283"/>
      <c r="DZ38" s="283"/>
      <c r="EA38" s="283"/>
      <c r="EB38" s="286"/>
      <c r="EC38" s="285"/>
      <c r="ED38" s="284"/>
      <c r="EE38" s="283"/>
      <c r="EF38" s="283"/>
      <c r="EG38" s="283"/>
      <c r="EH38" s="286"/>
      <c r="EI38" s="285"/>
      <c r="EJ38" s="284"/>
      <c r="EK38" s="283"/>
      <c r="EL38" s="283"/>
      <c r="EM38" s="283"/>
      <c r="EN38" s="286"/>
      <c r="EO38" s="286"/>
      <c r="EP38" s="284"/>
      <c r="EQ38" s="283"/>
      <c r="ER38" s="283"/>
      <c r="ES38" s="283"/>
      <c r="ET38" s="286"/>
      <c r="EU38" s="286"/>
      <c r="EV38" s="236" t="str">
        <f t="shared" ca="1" si="0"/>
        <v/>
      </c>
      <c r="EW38" s="308" t="str">
        <f t="shared" ca="1" si="1"/>
        <v/>
      </c>
      <c r="EX38" s="233" t="str">
        <f t="shared" ca="1" si="2"/>
        <v/>
      </c>
      <c r="EY38" s="233" t="str">
        <f t="shared" ca="1" si="3"/>
        <v/>
      </c>
      <c r="EZ38" s="234" t="str">
        <f t="shared" ca="1" si="4"/>
        <v/>
      </c>
      <c r="FA38" s="235" t="str">
        <f t="shared" ca="1" si="5"/>
        <v/>
      </c>
      <c r="FB38" s="287"/>
      <c r="FC38" s="288"/>
      <c r="FD38" s="97"/>
    </row>
    <row r="39" spans="1:160" ht="15.75" customHeight="1" x14ac:dyDescent="0.25">
      <c r="A39" s="97"/>
      <c r="B39" s="280">
        <f ca="1">IF(INDIRECT("ข้อมูลนักเรียน!B39")="","",INDIRECT("ข้อมูลนักเรียน!B39"))</f>
        <v>32</v>
      </c>
      <c r="C39" s="120" t="str">
        <f ca="1">IF(INDIRECT("ข้อมูลนักเรียน!C39")="","",INDIRECT("ข้อมูลนักเรียน!C39"))</f>
        <v/>
      </c>
      <c r="D39" s="656" t="str">
        <f ca="1">IF(C39="","",INDIRECT("ข้อมูลนักเรียน!D39") &amp;INDIRECT("ข้อมูลนักเรียน!E39") &amp; "  " &amp; INDIRECT("ข้อมูลนักเรียน!F39"))</f>
        <v/>
      </c>
      <c r="E39" s="657"/>
      <c r="F39" s="121"/>
      <c r="G39" s="281" t="str">
        <f ca="1">IF(C39="","",IF(INDIRECT("ข้อมูลนักเรียน!H39")="","",INDIRECT("ข้อมูลนักเรียน!H39")))</f>
        <v/>
      </c>
      <c r="H39" s="284"/>
      <c r="I39" s="283"/>
      <c r="J39" s="283"/>
      <c r="K39" s="283"/>
      <c r="L39" s="283"/>
      <c r="M39" s="283"/>
      <c r="N39" s="284"/>
      <c r="O39" s="283"/>
      <c r="P39" s="283"/>
      <c r="Q39" s="283"/>
      <c r="R39" s="283"/>
      <c r="S39" s="283"/>
      <c r="T39" s="284"/>
      <c r="U39" s="283"/>
      <c r="V39" s="283"/>
      <c r="W39" s="283"/>
      <c r="X39" s="283"/>
      <c r="Y39" s="283"/>
      <c r="Z39" s="284"/>
      <c r="AA39" s="283"/>
      <c r="AB39" s="283"/>
      <c r="AC39" s="283"/>
      <c r="AD39" s="283"/>
      <c r="AE39" s="285"/>
      <c r="AF39" s="284"/>
      <c r="AG39" s="283"/>
      <c r="AH39" s="283"/>
      <c r="AI39" s="283"/>
      <c r="AJ39" s="286"/>
      <c r="AK39" s="285"/>
      <c r="AL39" s="284"/>
      <c r="AM39" s="283"/>
      <c r="AN39" s="283"/>
      <c r="AO39" s="283"/>
      <c r="AP39" s="286"/>
      <c r="AQ39" s="286"/>
      <c r="AR39" s="284"/>
      <c r="AS39" s="283"/>
      <c r="AT39" s="283"/>
      <c r="AU39" s="283"/>
      <c r="AV39" s="286"/>
      <c r="AW39" s="286"/>
      <c r="AX39" s="284"/>
      <c r="AY39" s="283"/>
      <c r="AZ39" s="283"/>
      <c r="BA39" s="283"/>
      <c r="BB39" s="283"/>
      <c r="BC39" s="283"/>
      <c r="BD39" s="284"/>
      <c r="BE39" s="283"/>
      <c r="BF39" s="283"/>
      <c r="BG39" s="283"/>
      <c r="BH39" s="286"/>
      <c r="BI39" s="286"/>
      <c r="BJ39" s="284"/>
      <c r="BK39" s="283"/>
      <c r="BL39" s="283"/>
      <c r="BM39" s="283"/>
      <c r="BN39" s="286"/>
      <c r="BO39" s="285"/>
      <c r="BP39" s="284"/>
      <c r="BQ39" s="283"/>
      <c r="BR39" s="283"/>
      <c r="BS39" s="283"/>
      <c r="BT39" s="286"/>
      <c r="BU39" s="286"/>
      <c r="BV39" s="284"/>
      <c r="BW39" s="283"/>
      <c r="BX39" s="283"/>
      <c r="BY39" s="283"/>
      <c r="BZ39" s="286"/>
      <c r="CA39" s="286"/>
      <c r="CB39" s="284"/>
      <c r="CC39" s="283"/>
      <c r="CD39" s="283"/>
      <c r="CE39" s="283"/>
      <c r="CF39" s="286"/>
      <c r="CG39" s="285"/>
      <c r="CH39" s="284"/>
      <c r="CI39" s="283"/>
      <c r="CJ39" s="283"/>
      <c r="CK39" s="283"/>
      <c r="CL39" s="286"/>
      <c r="CM39" s="286"/>
      <c r="CN39" s="284"/>
      <c r="CO39" s="283"/>
      <c r="CP39" s="283"/>
      <c r="CQ39" s="283"/>
      <c r="CR39" s="286"/>
      <c r="CS39" s="286"/>
      <c r="CT39" s="284"/>
      <c r="CU39" s="283"/>
      <c r="CV39" s="283"/>
      <c r="CW39" s="283"/>
      <c r="CX39" s="286"/>
      <c r="CY39" s="285"/>
      <c r="CZ39" s="284"/>
      <c r="DA39" s="283"/>
      <c r="DB39" s="283"/>
      <c r="DC39" s="283"/>
      <c r="DD39" s="286"/>
      <c r="DE39" s="286"/>
      <c r="DF39" s="284"/>
      <c r="DG39" s="283"/>
      <c r="DH39" s="283"/>
      <c r="DI39" s="283"/>
      <c r="DJ39" s="286"/>
      <c r="DK39" s="286"/>
      <c r="DL39" s="284"/>
      <c r="DM39" s="283"/>
      <c r="DN39" s="283"/>
      <c r="DO39" s="283"/>
      <c r="DP39" s="286"/>
      <c r="DQ39" s="286"/>
      <c r="DR39" s="284"/>
      <c r="DS39" s="283"/>
      <c r="DT39" s="283"/>
      <c r="DU39" s="283"/>
      <c r="DV39" s="286"/>
      <c r="DW39" s="286"/>
      <c r="DX39" s="284"/>
      <c r="DY39" s="283"/>
      <c r="DZ39" s="283"/>
      <c r="EA39" s="283"/>
      <c r="EB39" s="286"/>
      <c r="EC39" s="285"/>
      <c r="ED39" s="284"/>
      <c r="EE39" s="283"/>
      <c r="EF39" s="283"/>
      <c r="EG39" s="283"/>
      <c r="EH39" s="286"/>
      <c r="EI39" s="285"/>
      <c r="EJ39" s="284"/>
      <c r="EK39" s="283"/>
      <c r="EL39" s="283"/>
      <c r="EM39" s="283"/>
      <c r="EN39" s="286"/>
      <c r="EO39" s="286"/>
      <c r="EP39" s="284"/>
      <c r="EQ39" s="283"/>
      <c r="ER39" s="283"/>
      <c r="ES39" s="283"/>
      <c r="ET39" s="286"/>
      <c r="EU39" s="286"/>
      <c r="EV39" s="236" t="str">
        <f t="shared" ca="1" si="0"/>
        <v/>
      </c>
      <c r="EW39" s="308" t="str">
        <f t="shared" ca="1" si="1"/>
        <v/>
      </c>
      <c r="EX39" s="233" t="str">
        <f t="shared" ca="1" si="2"/>
        <v/>
      </c>
      <c r="EY39" s="233" t="str">
        <f t="shared" ca="1" si="3"/>
        <v/>
      </c>
      <c r="EZ39" s="234" t="str">
        <f t="shared" ca="1" si="4"/>
        <v/>
      </c>
      <c r="FA39" s="235" t="str">
        <f t="shared" ca="1" si="5"/>
        <v/>
      </c>
      <c r="FB39" s="287"/>
      <c r="FC39" s="288"/>
      <c r="FD39" s="97"/>
    </row>
    <row r="40" spans="1:160" ht="15.75" customHeight="1" x14ac:dyDescent="0.25">
      <c r="A40" s="97"/>
      <c r="B40" s="280">
        <f ca="1">IF(INDIRECT("ข้อมูลนักเรียน!B40")="","",INDIRECT("ข้อมูลนักเรียน!B40"))</f>
        <v>33</v>
      </c>
      <c r="C40" s="120" t="str">
        <f ca="1">IF(INDIRECT("ข้อมูลนักเรียน!C40")="","",INDIRECT("ข้อมูลนักเรียน!C40"))</f>
        <v/>
      </c>
      <c r="D40" s="656" t="str">
        <f ca="1">IF(C40="","",INDIRECT("ข้อมูลนักเรียน!D40") &amp;INDIRECT("ข้อมูลนักเรียน!E40") &amp; "  " &amp; INDIRECT("ข้อมูลนักเรียน!F40"))</f>
        <v/>
      </c>
      <c r="E40" s="657"/>
      <c r="F40" s="121"/>
      <c r="G40" s="281" t="str">
        <f ca="1">IF(C40="","",IF(INDIRECT("ข้อมูลนักเรียน!H40")="","",INDIRECT("ข้อมูลนักเรียน!H40")))</f>
        <v/>
      </c>
      <c r="H40" s="284"/>
      <c r="I40" s="283"/>
      <c r="J40" s="283"/>
      <c r="K40" s="283"/>
      <c r="L40" s="283"/>
      <c r="M40" s="283"/>
      <c r="N40" s="284"/>
      <c r="O40" s="283"/>
      <c r="P40" s="283"/>
      <c r="Q40" s="283"/>
      <c r="R40" s="283"/>
      <c r="S40" s="283"/>
      <c r="T40" s="284"/>
      <c r="U40" s="283"/>
      <c r="V40" s="283"/>
      <c r="W40" s="283"/>
      <c r="X40" s="283"/>
      <c r="Y40" s="283"/>
      <c r="Z40" s="284"/>
      <c r="AA40" s="283"/>
      <c r="AB40" s="283"/>
      <c r="AC40" s="283"/>
      <c r="AD40" s="283"/>
      <c r="AE40" s="285"/>
      <c r="AF40" s="284"/>
      <c r="AG40" s="283"/>
      <c r="AH40" s="283"/>
      <c r="AI40" s="283"/>
      <c r="AJ40" s="286"/>
      <c r="AK40" s="285"/>
      <c r="AL40" s="284"/>
      <c r="AM40" s="283"/>
      <c r="AN40" s="283"/>
      <c r="AO40" s="283"/>
      <c r="AP40" s="286"/>
      <c r="AQ40" s="286"/>
      <c r="AR40" s="284"/>
      <c r="AS40" s="283"/>
      <c r="AT40" s="283"/>
      <c r="AU40" s="283"/>
      <c r="AV40" s="286"/>
      <c r="AW40" s="286"/>
      <c r="AX40" s="284"/>
      <c r="AY40" s="283"/>
      <c r="AZ40" s="283"/>
      <c r="BA40" s="283"/>
      <c r="BB40" s="283"/>
      <c r="BC40" s="283"/>
      <c r="BD40" s="284"/>
      <c r="BE40" s="283"/>
      <c r="BF40" s="283"/>
      <c r="BG40" s="283"/>
      <c r="BH40" s="286"/>
      <c r="BI40" s="286"/>
      <c r="BJ40" s="284"/>
      <c r="BK40" s="283"/>
      <c r="BL40" s="283"/>
      <c r="BM40" s="283"/>
      <c r="BN40" s="286"/>
      <c r="BO40" s="285"/>
      <c r="BP40" s="284"/>
      <c r="BQ40" s="283"/>
      <c r="BR40" s="283"/>
      <c r="BS40" s="283"/>
      <c r="BT40" s="286"/>
      <c r="BU40" s="286"/>
      <c r="BV40" s="284"/>
      <c r="BW40" s="283"/>
      <c r="BX40" s="283"/>
      <c r="BY40" s="283"/>
      <c r="BZ40" s="286"/>
      <c r="CA40" s="286"/>
      <c r="CB40" s="284"/>
      <c r="CC40" s="283"/>
      <c r="CD40" s="283"/>
      <c r="CE40" s="283"/>
      <c r="CF40" s="286"/>
      <c r="CG40" s="285"/>
      <c r="CH40" s="284"/>
      <c r="CI40" s="283"/>
      <c r="CJ40" s="283"/>
      <c r="CK40" s="283"/>
      <c r="CL40" s="286"/>
      <c r="CM40" s="286"/>
      <c r="CN40" s="284"/>
      <c r="CO40" s="283"/>
      <c r="CP40" s="283"/>
      <c r="CQ40" s="283"/>
      <c r="CR40" s="286"/>
      <c r="CS40" s="286"/>
      <c r="CT40" s="284"/>
      <c r="CU40" s="283"/>
      <c r="CV40" s="283"/>
      <c r="CW40" s="283"/>
      <c r="CX40" s="286"/>
      <c r="CY40" s="285"/>
      <c r="CZ40" s="284"/>
      <c r="DA40" s="283"/>
      <c r="DB40" s="283"/>
      <c r="DC40" s="283"/>
      <c r="DD40" s="286"/>
      <c r="DE40" s="286"/>
      <c r="DF40" s="284"/>
      <c r="DG40" s="283"/>
      <c r="DH40" s="283"/>
      <c r="DI40" s="283"/>
      <c r="DJ40" s="286"/>
      <c r="DK40" s="286"/>
      <c r="DL40" s="284"/>
      <c r="DM40" s="283"/>
      <c r="DN40" s="283"/>
      <c r="DO40" s="283"/>
      <c r="DP40" s="286"/>
      <c r="DQ40" s="286"/>
      <c r="DR40" s="284"/>
      <c r="DS40" s="283"/>
      <c r="DT40" s="283"/>
      <c r="DU40" s="283"/>
      <c r="DV40" s="286"/>
      <c r="DW40" s="286"/>
      <c r="DX40" s="284"/>
      <c r="DY40" s="283"/>
      <c r="DZ40" s="283"/>
      <c r="EA40" s="283"/>
      <c r="EB40" s="286"/>
      <c r="EC40" s="285"/>
      <c r="ED40" s="284"/>
      <c r="EE40" s="283"/>
      <c r="EF40" s="283"/>
      <c r="EG40" s="283"/>
      <c r="EH40" s="286"/>
      <c r="EI40" s="285"/>
      <c r="EJ40" s="284"/>
      <c r="EK40" s="283"/>
      <c r="EL40" s="283"/>
      <c r="EM40" s="283"/>
      <c r="EN40" s="286"/>
      <c r="EO40" s="286"/>
      <c r="EP40" s="284"/>
      <c r="EQ40" s="283"/>
      <c r="ER40" s="283"/>
      <c r="ES40" s="283"/>
      <c r="ET40" s="286"/>
      <c r="EU40" s="286"/>
      <c r="EV40" s="236" t="str">
        <f t="shared" ca="1" si="0"/>
        <v/>
      </c>
      <c r="EW40" s="308" t="str">
        <f t="shared" ca="1" si="1"/>
        <v/>
      </c>
      <c r="EX40" s="233" t="str">
        <f t="shared" ca="1" si="2"/>
        <v/>
      </c>
      <c r="EY40" s="233" t="str">
        <f t="shared" ca="1" si="3"/>
        <v/>
      </c>
      <c r="EZ40" s="234" t="str">
        <f t="shared" ca="1" si="4"/>
        <v/>
      </c>
      <c r="FA40" s="235" t="str">
        <f t="shared" ca="1" si="5"/>
        <v/>
      </c>
      <c r="FB40" s="287"/>
      <c r="FC40" s="288"/>
      <c r="FD40" s="97"/>
    </row>
    <row r="41" spans="1:160" ht="15.75" customHeight="1" x14ac:dyDescent="0.25">
      <c r="A41" s="97"/>
      <c r="B41" s="280">
        <f ca="1">IF(INDIRECT("ข้อมูลนักเรียน!B41")="","",INDIRECT("ข้อมูลนักเรียน!B41"))</f>
        <v>34</v>
      </c>
      <c r="C41" s="120" t="str">
        <f ca="1">IF(INDIRECT("ข้อมูลนักเรียน!C41")="","",INDIRECT("ข้อมูลนักเรียน!C41"))</f>
        <v/>
      </c>
      <c r="D41" s="656" t="str">
        <f ca="1">IF(C41="","",INDIRECT("ข้อมูลนักเรียน!D41") &amp;INDIRECT("ข้อมูลนักเรียน!E41") &amp; "  " &amp; INDIRECT("ข้อมูลนักเรียน!F41"))</f>
        <v/>
      </c>
      <c r="E41" s="657"/>
      <c r="F41" s="121"/>
      <c r="G41" s="281" t="str">
        <f ca="1">IF(C41="","",IF(INDIRECT("ข้อมูลนักเรียน!H41")="","",INDIRECT("ข้อมูลนักเรียน!H41")))</f>
        <v/>
      </c>
      <c r="H41" s="284"/>
      <c r="I41" s="283"/>
      <c r="J41" s="283"/>
      <c r="K41" s="283"/>
      <c r="L41" s="283"/>
      <c r="M41" s="283"/>
      <c r="N41" s="284"/>
      <c r="O41" s="283"/>
      <c r="P41" s="283"/>
      <c r="Q41" s="283"/>
      <c r="R41" s="283"/>
      <c r="S41" s="283"/>
      <c r="T41" s="284"/>
      <c r="U41" s="283"/>
      <c r="V41" s="283"/>
      <c r="W41" s="283"/>
      <c r="X41" s="283"/>
      <c r="Y41" s="283"/>
      <c r="Z41" s="284"/>
      <c r="AA41" s="283"/>
      <c r="AB41" s="283"/>
      <c r="AC41" s="283"/>
      <c r="AD41" s="283"/>
      <c r="AE41" s="285"/>
      <c r="AF41" s="284"/>
      <c r="AG41" s="283"/>
      <c r="AH41" s="283"/>
      <c r="AI41" s="283"/>
      <c r="AJ41" s="286"/>
      <c r="AK41" s="285"/>
      <c r="AL41" s="284"/>
      <c r="AM41" s="283"/>
      <c r="AN41" s="283"/>
      <c r="AO41" s="283"/>
      <c r="AP41" s="286"/>
      <c r="AQ41" s="286"/>
      <c r="AR41" s="284"/>
      <c r="AS41" s="283"/>
      <c r="AT41" s="283"/>
      <c r="AU41" s="283"/>
      <c r="AV41" s="286"/>
      <c r="AW41" s="286"/>
      <c r="AX41" s="284"/>
      <c r="AY41" s="283"/>
      <c r="AZ41" s="283"/>
      <c r="BA41" s="283"/>
      <c r="BB41" s="283"/>
      <c r="BC41" s="283"/>
      <c r="BD41" s="284"/>
      <c r="BE41" s="283"/>
      <c r="BF41" s="283"/>
      <c r="BG41" s="283"/>
      <c r="BH41" s="286"/>
      <c r="BI41" s="286"/>
      <c r="BJ41" s="284"/>
      <c r="BK41" s="283"/>
      <c r="BL41" s="283"/>
      <c r="BM41" s="283"/>
      <c r="BN41" s="286"/>
      <c r="BO41" s="285"/>
      <c r="BP41" s="284"/>
      <c r="BQ41" s="283"/>
      <c r="BR41" s="283"/>
      <c r="BS41" s="283"/>
      <c r="BT41" s="286"/>
      <c r="BU41" s="286"/>
      <c r="BV41" s="284"/>
      <c r="BW41" s="283"/>
      <c r="BX41" s="283"/>
      <c r="BY41" s="283"/>
      <c r="BZ41" s="286"/>
      <c r="CA41" s="286"/>
      <c r="CB41" s="284"/>
      <c r="CC41" s="283"/>
      <c r="CD41" s="283"/>
      <c r="CE41" s="283"/>
      <c r="CF41" s="286"/>
      <c r="CG41" s="285"/>
      <c r="CH41" s="284"/>
      <c r="CI41" s="283"/>
      <c r="CJ41" s="283"/>
      <c r="CK41" s="283"/>
      <c r="CL41" s="286"/>
      <c r="CM41" s="286"/>
      <c r="CN41" s="284"/>
      <c r="CO41" s="283"/>
      <c r="CP41" s="283"/>
      <c r="CQ41" s="283"/>
      <c r="CR41" s="286"/>
      <c r="CS41" s="286"/>
      <c r="CT41" s="284"/>
      <c r="CU41" s="283"/>
      <c r="CV41" s="283"/>
      <c r="CW41" s="283"/>
      <c r="CX41" s="286"/>
      <c r="CY41" s="285"/>
      <c r="CZ41" s="284"/>
      <c r="DA41" s="283"/>
      <c r="DB41" s="283"/>
      <c r="DC41" s="283"/>
      <c r="DD41" s="286"/>
      <c r="DE41" s="286"/>
      <c r="DF41" s="284"/>
      <c r="DG41" s="283"/>
      <c r="DH41" s="283"/>
      <c r="DI41" s="283"/>
      <c r="DJ41" s="286"/>
      <c r="DK41" s="286"/>
      <c r="DL41" s="284"/>
      <c r="DM41" s="283"/>
      <c r="DN41" s="283"/>
      <c r="DO41" s="283"/>
      <c r="DP41" s="286"/>
      <c r="DQ41" s="286"/>
      <c r="DR41" s="284"/>
      <c r="DS41" s="283"/>
      <c r="DT41" s="283"/>
      <c r="DU41" s="283"/>
      <c r="DV41" s="286"/>
      <c r="DW41" s="286"/>
      <c r="DX41" s="284"/>
      <c r="DY41" s="283"/>
      <c r="DZ41" s="283"/>
      <c r="EA41" s="283"/>
      <c r="EB41" s="286"/>
      <c r="EC41" s="285"/>
      <c r="ED41" s="284"/>
      <c r="EE41" s="283"/>
      <c r="EF41" s="283"/>
      <c r="EG41" s="283"/>
      <c r="EH41" s="286"/>
      <c r="EI41" s="285"/>
      <c r="EJ41" s="284"/>
      <c r="EK41" s="283"/>
      <c r="EL41" s="283"/>
      <c r="EM41" s="283"/>
      <c r="EN41" s="286"/>
      <c r="EO41" s="286"/>
      <c r="EP41" s="284"/>
      <c r="EQ41" s="283"/>
      <c r="ER41" s="283"/>
      <c r="ES41" s="283"/>
      <c r="ET41" s="286"/>
      <c r="EU41" s="286"/>
      <c r="EV41" s="236" t="str">
        <f t="shared" ca="1" si="0"/>
        <v/>
      </c>
      <c r="EW41" s="308" t="str">
        <f t="shared" ca="1" si="1"/>
        <v/>
      </c>
      <c r="EX41" s="233" t="str">
        <f t="shared" ca="1" si="2"/>
        <v/>
      </c>
      <c r="EY41" s="233" t="str">
        <f t="shared" ca="1" si="3"/>
        <v/>
      </c>
      <c r="EZ41" s="234" t="str">
        <f t="shared" ca="1" si="4"/>
        <v/>
      </c>
      <c r="FA41" s="235" t="str">
        <f t="shared" ca="1" si="5"/>
        <v/>
      </c>
      <c r="FB41" s="287"/>
      <c r="FC41" s="288"/>
      <c r="FD41" s="97"/>
    </row>
    <row r="42" spans="1:160" ht="15.75" customHeight="1" x14ac:dyDescent="0.25">
      <c r="A42" s="97"/>
      <c r="B42" s="280">
        <f ca="1">IF(INDIRECT("ข้อมูลนักเรียน!B42")="","",INDIRECT("ข้อมูลนักเรียน!B42"))</f>
        <v>35</v>
      </c>
      <c r="C42" s="120" t="str">
        <f ca="1">IF(INDIRECT("ข้อมูลนักเรียน!C42")="","",INDIRECT("ข้อมูลนักเรียน!C42"))</f>
        <v/>
      </c>
      <c r="D42" s="656" t="str">
        <f ca="1">IF(C42="","",INDIRECT("ข้อมูลนักเรียน!D42") &amp;INDIRECT("ข้อมูลนักเรียน!E42") &amp; "  " &amp; INDIRECT("ข้อมูลนักเรียน!F42"))</f>
        <v/>
      </c>
      <c r="E42" s="657"/>
      <c r="F42" s="121"/>
      <c r="G42" s="281" t="str">
        <f ca="1">IF(C42="","",IF(INDIRECT("ข้อมูลนักเรียน!H42")="","",INDIRECT("ข้อมูลนักเรียน!H42")))</f>
        <v/>
      </c>
      <c r="H42" s="284"/>
      <c r="I42" s="283"/>
      <c r="J42" s="283"/>
      <c r="K42" s="283"/>
      <c r="L42" s="283"/>
      <c r="M42" s="283"/>
      <c r="N42" s="284"/>
      <c r="O42" s="283"/>
      <c r="P42" s="283"/>
      <c r="Q42" s="283"/>
      <c r="R42" s="283"/>
      <c r="S42" s="283"/>
      <c r="T42" s="284"/>
      <c r="U42" s="283"/>
      <c r="V42" s="283"/>
      <c r="W42" s="283"/>
      <c r="X42" s="283"/>
      <c r="Y42" s="283"/>
      <c r="Z42" s="284"/>
      <c r="AA42" s="283"/>
      <c r="AB42" s="283"/>
      <c r="AC42" s="283"/>
      <c r="AD42" s="283"/>
      <c r="AE42" s="285"/>
      <c r="AF42" s="284"/>
      <c r="AG42" s="283"/>
      <c r="AH42" s="283"/>
      <c r="AI42" s="283"/>
      <c r="AJ42" s="286"/>
      <c r="AK42" s="285"/>
      <c r="AL42" s="284"/>
      <c r="AM42" s="283"/>
      <c r="AN42" s="283"/>
      <c r="AO42" s="283"/>
      <c r="AP42" s="286"/>
      <c r="AQ42" s="286"/>
      <c r="AR42" s="284"/>
      <c r="AS42" s="283"/>
      <c r="AT42" s="283"/>
      <c r="AU42" s="283"/>
      <c r="AV42" s="286"/>
      <c r="AW42" s="286"/>
      <c r="AX42" s="284"/>
      <c r="AY42" s="283"/>
      <c r="AZ42" s="283"/>
      <c r="BA42" s="283"/>
      <c r="BB42" s="283"/>
      <c r="BC42" s="283"/>
      <c r="BD42" s="284"/>
      <c r="BE42" s="283"/>
      <c r="BF42" s="283"/>
      <c r="BG42" s="283"/>
      <c r="BH42" s="286"/>
      <c r="BI42" s="286"/>
      <c r="BJ42" s="284"/>
      <c r="BK42" s="283"/>
      <c r="BL42" s="283"/>
      <c r="BM42" s="283"/>
      <c r="BN42" s="286"/>
      <c r="BO42" s="285"/>
      <c r="BP42" s="284"/>
      <c r="BQ42" s="283"/>
      <c r="BR42" s="283"/>
      <c r="BS42" s="283"/>
      <c r="BT42" s="286"/>
      <c r="BU42" s="286"/>
      <c r="BV42" s="284"/>
      <c r="BW42" s="283"/>
      <c r="BX42" s="283"/>
      <c r="BY42" s="283"/>
      <c r="BZ42" s="286"/>
      <c r="CA42" s="286"/>
      <c r="CB42" s="284"/>
      <c r="CC42" s="283"/>
      <c r="CD42" s="283"/>
      <c r="CE42" s="283"/>
      <c r="CF42" s="286"/>
      <c r="CG42" s="285"/>
      <c r="CH42" s="284"/>
      <c r="CI42" s="283"/>
      <c r="CJ42" s="283"/>
      <c r="CK42" s="283"/>
      <c r="CL42" s="286"/>
      <c r="CM42" s="286"/>
      <c r="CN42" s="284"/>
      <c r="CO42" s="283"/>
      <c r="CP42" s="283"/>
      <c r="CQ42" s="283"/>
      <c r="CR42" s="286"/>
      <c r="CS42" s="286"/>
      <c r="CT42" s="284"/>
      <c r="CU42" s="283"/>
      <c r="CV42" s="283"/>
      <c r="CW42" s="283"/>
      <c r="CX42" s="286"/>
      <c r="CY42" s="285"/>
      <c r="CZ42" s="284"/>
      <c r="DA42" s="283"/>
      <c r="DB42" s="283"/>
      <c r="DC42" s="283"/>
      <c r="DD42" s="286"/>
      <c r="DE42" s="286"/>
      <c r="DF42" s="284"/>
      <c r="DG42" s="283"/>
      <c r="DH42" s="283"/>
      <c r="DI42" s="283"/>
      <c r="DJ42" s="286"/>
      <c r="DK42" s="286"/>
      <c r="DL42" s="284"/>
      <c r="DM42" s="283"/>
      <c r="DN42" s="283"/>
      <c r="DO42" s="283"/>
      <c r="DP42" s="286"/>
      <c r="DQ42" s="286"/>
      <c r="DR42" s="284"/>
      <c r="DS42" s="283"/>
      <c r="DT42" s="283"/>
      <c r="DU42" s="283"/>
      <c r="DV42" s="286"/>
      <c r="DW42" s="286"/>
      <c r="DX42" s="284"/>
      <c r="DY42" s="283"/>
      <c r="DZ42" s="283"/>
      <c r="EA42" s="283"/>
      <c r="EB42" s="286"/>
      <c r="EC42" s="285"/>
      <c r="ED42" s="284"/>
      <c r="EE42" s="283"/>
      <c r="EF42" s="283"/>
      <c r="EG42" s="283"/>
      <c r="EH42" s="286"/>
      <c r="EI42" s="285"/>
      <c r="EJ42" s="284"/>
      <c r="EK42" s="283"/>
      <c r="EL42" s="283"/>
      <c r="EM42" s="283"/>
      <c r="EN42" s="286"/>
      <c r="EO42" s="286"/>
      <c r="EP42" s="284"/>
      <c r="EQ42" s="283"/>
      <c r="ER42" s="283"/>
      <c r="ES42" s="283"/>
      <c r="ET42" s="286"/>
      <c r="EU42" s="286"/>
      <c r="EV42" s="236" t="str">
        <f t="shared" ca="1" si="0"/>
        <v/>
      </c>
      <c r="EW42" s="308" t="str">
        <f t="shared" ca="1" si="1"/>
        <v/>
      </c>
      <c r="EX42" s="233" t="str">
        <f t="shared" ca="1" si="2"/>
        <v/>
      </c>
      <c r="EY42" s="233" t="str">
        <f t="shared" ca="1" si="3"/>
        <v/>
      </c>
      <c r="EZ42" s="234" t="str">
        <f t="shared" ca="1" si="4"/>
        <v/>
      </c>
      <c r="FA42" s="235" t="str">
        <f t="shared" ca="1" si="5"/>
        <v/>
      </c>
      <c r="FB42" s="287"/>
      <c r="FC42" s="288"/>
      <c r="FD42" s="97"/>
    </row>
    <row r="43" spans="1:160" ht="15.75" customHeight="1" x14ac:dyDescent="0.25">
      <c r="A43" s="97"/>
      <c r="B43" s="280">
        <f ca="1">IF(INDIRECT("ข้อมูลนักเรียน!B43")="","",INDIRECT("ข้อมูลนักเรียน!B43"))</f>
        <v>36</v>
      </c>
      <c r="C43" s="120" t="str">
        <f ca="1">IF(INDIRECT("ข้อมูลนักเรียน!C43")="","",INDIRECT("ข้อมูลนักเรียน!C43"))</f>
        <v/>
      </c>
      <c r="D43" s="656" t="str">
        <f ca="1">IF(C43="","",INDIRECT("ข้อมูลนักเรียน!D43") &amp;INDIRECT("ข้อมูลนักเรียน!E43") &amp; "  " &amp; INDIRECT("ข้อมูลนักเรียน!F43"))</f>
        <v/>
      </c>
      <c r="E43" s="657"/>
      <c r="F43" s="121"/>
      <c r="G43" s="281" t="str">
        <f ca="1">IF(C43="","",IF(INDIRECT("ข้อมูลนักเรียน!H43")="","",INDIRECT("ข้อมูลนักเรียน!H43")))</f>
        <v/>
      </c>
      <c r="H43" s="284"/>
      <c r="I43" s="283"/>
      <c r="J43" s="283"/>
      <c r="K43" s="283"/>
      <c r="L43" s="283"/>
      <c r="M43" s="283"/>
      <c r="N43" s="284"/>
      <c r="O43" s="283"/>
      <c r="P43" s="283"/>
      <c r="Q43" s="283"/>
      <c r="R43" s="283"/>
      <c r="S43" s="283"/>
      <c r="T43" s="284"/>
      <c r="U43" s="283"/>
      <c r="V43" s="283"/>
      <c r="W43" s="283"/>
      <c r="X43" s="283"/>
      <c r="Y43" s="283"/>
      <c r="Z43" s="284"/>
      <c r="AA43" s="283"/>
      <c r="AB43" s="283"/>
      <c r="AC43" s="283"/>
      <c r="AD43" s="283"/>
      <c r="AE43" s="285"/>
      <c r="AF43" s="284"/>
      <c r="AG43" s="283"/>
      <c r="AH43" s="283"/>
      <c r="AI43" s="283"/>
      <c r="AJ43" s="286"/>
      <c r="AK43" s="285"/>
      <c r="AL43" s="284"/>
      <c r="AM43" s="283"/>
      <c r="AN43" s="283"/>
      <c r="AO43" s="283"/>
      <c r="AP43" s="286"/>
      <c r="AQ43" s="286"/>
      <c r="AR43" s="284"/>
      <c r="AS43" s="283"/>
      <c r="AT43" s="283"/>
      <c r="AU43" s="283"/>
      <c r="AV43" s="286"/>
      <c r="AW43" s="286"/>
      <c r="AX43" s="284"/>
      <c r="AY43" s="283"/>
      <c r="AZ43" s="283"/>
      <c r="BA43" s="283"/>
      <c r="BB43" s="283"/>
      <c r="BC43" s="283"/>
      <c r="BD43" s="284"/>
      <c r="BE43" s="283"/>
      <c r="BF43" s="283"/>
      <c r="BG43" s="283"/>
      <c r="BH43" s="286"/>
      <c r="BI43" s="286"/>
      <c r="BJ43" s="284"/>
      <c r="BK43" s="283"/>
      <c r="BL43" s="283"/>
      <c r="BM43" s="283"/>
      <c r="BN43" s="286"/>
      <c r="BO43" s="285"/>
      <c r="BP43" s="284"/>
      <c r="BQ43" s="283"/>
      <c r="BR43" s="283"/>
      <c r="BS43" s="283"/>
      <c r="BT43" s="286"/>
      <c r="BU43" s="286"/>
      <c r="BV43" s="284"/>
      <c r="BW43" s="283"/>
      <c r="BX43" s="283"/>
      <c r="BY43" s="283"/>
      <c r="BZ43" s="286"/>
      <c r="CA43" s="286"/>
      <c r="CB43" s="284"/>
      <c r="CC43" s="283"/>
      <c r="CD43" s="283"/>
      <c r="CE43" s="283"/>
      <c r="CF43" s="286"/>
      <c r="CG43" s="285"/>
      <c r="CH43" s="284"/>
      <c r="CI43" s="283"/>
      <c r="CJ43" s="283"/>
      <c r="CK43" s="283"/>
      <c r="CL43" s="286"/>
      <c r="CM43" s="286"/>
      <c r="CN43" s="284"/>
      <c r="CO43" s="283"/>
      <c r="CP43" s="283"/>
      <c r="CQ43" s="283"/>
      <c r="CR43" s="286"/>
      <c r="CS43" s="286"/>
      <c r="CT43" s="284"/>
      <c r="CU43" s="283"/>
      <c r="CV43" s="283"/>
      <c r="CW43" s="283"/>
      <c r="CX43" s="286"/>
      <c r="CY43" s="285"/>
      <c r="CZ43" s="284"/>
      <c r="DA43" s="283"/>
      <c r="DB43" s="283"/>
      <c r="DC43" s="283"/>
      <c r="DD43" s="286"/>
      <c r="DE43" s="286"/>
      <c r="DF43" s="284"/>
      <c r="DG43" s="283"/>
      <c r="DH43" s="283"/>
      <c r="DI43" s="283"/>
      <c r="DJ43" s="286"/>
      <c r="DK43" s="286"/>
      <c r="DL43" s="284"/>
      <c r="DM43" s="283"/>
      <c r="DN43" s="283"/>
      <c r="DO43" s="283"/>
      <c r="DP43" s="286"/>
      <c r="DQ43" s="286"/>
      <c r="DR43" s="284"/>
      <c r="DS43" s="283"/>
      <c r="DT43" s="283"/>
      <c r="DU43" s="283"/>
      <c r="DV43" s="286"/>
      <c r="DW43" s="286"/>
      <c r="DX43" s="284"/>
      <c r="DY43" s="283"/>
      <c r="DZ43" s="283"/>
      <c r="EA43" s="283"/>
      <c r="EB43" s="286"/>
      <c r="EC43" s="285"/>
      <c r="ED43" s="284"/>
      <c r="EE43" s="283"/>
      <c r="EF43" s="283"/>
      <c r="EG43" s="283"/>
      <c r="EH43" s="286"/>
      <c r="EI43" s="285"/>
      <c r="EJ43" s="284"/>
      <c r="EK43" s="283"/>
      <c r="EL43" s="283"/>
      <c r="EM43" s="283"/>
      <c r="EN43" s="286"/>
      <c r="EO43" s="286"/>
      <c r="EP43" s="284"/>
      <c r="EQ43" s="283"/>
      <c r="ER43" s="283"/>
      <c r="ES43" s="283"/>
      <c r="ET43" s="286"/>
      <c r="EU43" s="286"/>
      <c r="EV43" s="236" t="str">
        <f t="shared" ca="1" si="0"/>
        <v/>
      </c>
      <c r="EW43" s="308" t="str">
        <f t="shared" ca="1" si="1"/>
        <v/>
      </c>
      <c r="EX43" s="233" t="str">
        <f t="shared" ca="1" si="2"/>
        <v/>
      </c>
      <c r="EY43" s="233" t="str">
        <f t="shared" ca="1" si="3"/>
        <v/>
      </c>
      <c r="EZ43" s="234" t="str">
        <f t="shared" ca="1" si="4"/>
        <v/>
      </c>
      <c r="FA43" s="235" t="str">
        <f t="shared" ca="1" si="5"/>
        <v/>
      </c>
      <c r="FB43" s="287"/>
      <c r="FC43" s="288"/>
      <c r="FD43" s="97"/>
    </row>
    <row r="44" spans="1:160" ht="15.75" customHeight="1" x14ac:dyDescent="0.25">
      <c r="A44" s="97"/>
      <c r="B44" s="280">
        <f ca="1">IF(INDIRECT("ข้อมูลนักเรียน!B44")="","",INDIRECT("ข้อมูลนักเรียน!B44"))</f>
        <v>37</v>
      </c>
      <c r="C44" s="120" t="str">
        <f ca="1">IF(INDIRECT("ข้อมูลนักเรียน!C44")="","",INDIRECT("ข้อมูลนักเรียน!C44"))</f>
        <v/>
      </c>
      <c r="D44" s="656" t="str">
        <f ca="1">IF(C44="","",INDIRECT("ข้อมูลนักเรียน!D44") &amp;INDIRECT("ข้อมูลนักเรียน!E44") &amp; "  " &amp; INDIRECT("ข้อมูลนักเรียน!F44"))</f>
        <v/>
      </c>
      <c r="E44" s="657"/>
      <c r="F44" s="121"/>
      <c r="G44" s="281" t="str">
        <f ca="1">IF(C44="","",IF(INDIRECT("ข้อมูลนักเรียน!H44")="","",INDIRECT("ข้อมูลนักเรียน!H44")))</f>
        <v/>
      </c>
      <c r="H44" s="284"/>
      <c r="I44" s="283"/>
      <c r="J44" s="283"/>
      <c r="K44" s="283"/>
      <c r="L44" s="283"/>
      <c r="M44" s="283"/>
      <c r="N44" s="284"/>
      <c r="O44" s="283"/>
      <c r="P44" s="283"/>
      <c r="Q44" s="283"/>
      <c r="R44" s="283"/>
      <c r="S44" s="283"/>
      <c r="T44" s="284"/>
      <c r="U44" s="283"/>
      <c r="V44" s="283"/>
      <c r="W44" s="283"/>
      <c r="X44" s="283"/>
      <c r="Y44" s="283"/>
      <c r="Z44" s="284"/>
      <c r="AA44" s="283"/>
      <c r="AB44" s="283"/>
      <c r="AC44" s="283"/>
      <c r="AD44" s="283"/>
      <c r="AE44" s="285"/>
      <c r="AF44" s="284"/>
      <c r="AG44" s="283"/>
      <c r="AH44" s="283"/>
      <c r="AI44" s="283"/>
      <c r="AJ44" s="286"/>
      <c r="AK44" s="285"/>
      <c r="AL44" s="284"/>
      <c r="AM44" s="283"/>
      <c r="AN44" s="283"/>
      <c r="AO44" s="283"/>
      <c r="AP44" s="286"/>
      <c r="AQ44" s="286"/>
      <c r="AR44" s="284"/>
      <c r="AS44" s="283"/>
      <c r="AT44" s="283"/>
      <c r="AU44" s="283"/>
      <c r="AV44" s="286"/>
      <c r="AW44" s="286"/>
      <c r="AX44" s="284"/>
      <c r="AY44" s="283"/>
      <c r="AZ44" s="283"/>
      <c r="BA44" s="283"/>
      <c r="BB44" s="283"/>
      <c r="BC44" s="283"/>
      <c r="BD44" s="284"/>
      <c r="BE44" s="283"/>
      <c r="BF44" s="283"/>
      <c r="BG44" s="283"/>
      <c r="BH44" s="286"/>
      <c r="BI44" s="286"/>
      <c r="BJ44" s="284"/>
      <c r="BK44" s="283"/>
      <c r="BL44" s="283"/>
      <c r="BM44" s="283"/>
      <c r="BN44" s="286"/>
      <c r="BO44" s="285"/>
      <c r="BP44" s="284"/>
      <c r="BQ44" s="283"/>
      <c r="BR44" s="283"/>
      <c r="BS44" s="283"/>
      <c r="BT44" s="286"/>
      <c r="BU44" s="286"/>
      <c r="BV44" s="284"/>
      <c r="BW44" s="283"/>
      <c r="BX44" s="283"/>
      <c r="BY44" s="283"/>
      <c r="BZ44" s="286"/>
      <c r="CA44" s="286"/>
      <c r="CB44" s="284"/>
      <c r="CC44" s="283"/>
      <c r="CD44" s="283"/>
      <c r="CE44" s="283"/>
      <c r="CF44" s="286"/>
      <c r="CG44" s="285"/>
      <c r="CH44" s="284"/>
      <c r="CI44" s="283"/>
      <c r="CJ44" s="283"/>
      <c r="CK44" s="283"/>
      <c r="CL44" s="286"/>
      <c r="CM44" s="286"/>
      <c r="CN44" s="284"/>
      <c r="CO44" s="283"/>
      <c r="CP44" s="283"/>
      <c r="CQ44" s="283"/>
      <c r="CR44" s="286"/>
      <c r="CS44" s="286"/>
      <c r="CT44" s="284"/>
      <c r="CU44" s="283"/>
      <c r="CV44" s="283"/>
      <c r="CW44" s="283"/>
      <c r="CX44" s="286"/>
      <c r="CY44" s="285"/>
      <c r="CZ44" s="284"/>
      <c r="DA44" s="283"/>
      <c r="DB44" s="283"/>
      <c r="DC44" s="283"/>
      <c r="DD44" s="286"/>
      <c r="DE44" s="286"/>
      <c r="DF44" s="284"/>
      <c r="DG44" s="283"/>
      <c r="DH44" s="283"/>
      <c r="DI44" s="283"/>
      <c r="DJ44" s="286"/>
      <c r="DK44" s="286"/>
      <c r="DL44" s="284"/>
      <c r="DM44" s="283"/>
      <c r="DN44" s="283"/>
      <c r="DO44" s="283"/>
      <c r="DP44" s="286"/>
      <c r="DQ44" s="286"/>
      <c r="DR44" s="284"/>
      <c r="DS44" s="283"/>
      <c r="DT44" s="283"/>
      <c r="DU44" s="283"/>
      <c r="DV44" s="286"/>
      <c r="DW44" s="286"/>
      <c r="DX44" s="284"/>
      <c r="DY44" s="283"/>
      <c r="DZ44" s="283"/>
      <c r="EA44" s="283"/>
      <c r="EB44" s="286"/>
      <c r="EC44" s="285"/>
      <c r="ED44" s="284"/>
      <c r="EE44" s="283"/>
      <c r="EF44" s="283"/>
      <c r="EG44" s="283"/>
      <c r="EH44" s="286"/>
      <c r="EI44" s="285"/>
      <c r="EJ44" s="284"/>
      <c r="EK44" s="283"/>
      <c r="EL44" s="283"/>
      <c r="EM44" s="283"/>
      <c r="EN44" s="286"/>
      <c r="EO44" s="286"/>
      <c r="EP44" s="284"/>
      <c r="EQ44" s="283"/>
      <c r="ER44" s="283"/>
      <c r="ES44" s="283"/>
      <c r="ET44" s="286"/>
      <c r="EU44" s="286"/>
      <c r="EV44" s="236" t="str">
        <f t="shared" ca="1" si="0"/>
        <v/>
      </c>
      <c r="EW44" s="308" t="str">
        <f t="shared" ca="1" si="1"/>
        <v/>
      </c>
      <c r="EX44" s="233" t="str">
        <f t="shared" ca="1" si="2"/>
        <v/>
      </c>
      <c r="EY44" s="233" t="str">
        <f t="shared" ca="1" si="3"/>
        <v/>
      </c>
      <c r="EZ44" s="234" t="str">
        <f t="shared" ca="1" si="4"/>
        <v/>
      </c>
      <c r="FA44" s="235" t="str">
        <f t="shared" ca="1" si="5"/>
        <v/>
      </c>
      <c r="FB44" s="287"/>
      <c r="FC44" s="288"/>
      <c r="FD44" s="97"/>
    </row>
    <row r="45" spans="1:160" ht="15.75" customHeight="1" x14ac:dyDescent="0.25">
      <c r="A45" s="97"/>
      <c r="B45" s="280">
        <f ca="1">IF(INDIRECT("ข้อมูลนักเรียน!B45")="","",INDIRECT("ข้อมูลนักเรียน!B45"))</f>
        <v>38</v>
      </c>
      <c r="C45" s="120" t="str">
        <f ca="1">IF(INDIRECT("ข้อมูลนักเรียน!C45")="","",INDIRECT("ข้อมูลนักเรียน!C45"))</f>
        <v/>
      </c>
      <c r="D45" s="656" t="str">
        <f ca="1">IF(C45="","",INDIRECT("ข้อมูลนักเรียน!D45") &amp;INDIRECT("ข้อมูลนักเรียน!E45") &amp; "  " &amp; INDIRECT("ข้อมูลนักเรียน!F45"))</f>
        <v/>
      </c>
      <c r="E45" s="657"/>
      <c r="F45" s="121"/>
      <c r="G45" s="281" t="str">
        <f ca="1">IF(C45="","",IF(INDIRECT("ข้อมูลนักเรียน!H45")="","",INDIRECT("ข้อมูลนักเรียน!H45")))</f>
        <v/>
      </c>
      <c r="H45" s="284"/>
      <c r="I45" s="283"/>
      <c r="J45" s="283"/>
      <c r="K45" s="283"/>
      <c r="L45" s="283"/>
      <c r="M45" s="283"/>
      <c r="N45" s="284"/>
      <c r="O45" s="283"/>
      <c r="P45" s="283"/>
      <c r="Q45" s="283"/>
      <c r="R45" s="283"/>
      <c r="S45" s="283"/>
      <c r="T45" s="284"/>
      <c r="U45" s="283"/>
      <c r="V45" s="283"/>
      <c r="W45" s="283"/>
      <c r="X45" s="283"/>
      <c r="Y45" s="283"/>
      <c r="Z45" s="284"/>
      <c r="AA45" s="283"/>
      <c r="AB45" s="283"/>
      <c r="AC45" s="283"/>
      <c r="AD45" s="283"/>
      <c r="AE45" s="285"/>
      <c r="AF45" s="284"/>
      <c r="AG45" s="283"/>
      <c r="AH45" s="283"/>
      <c r="AI45" s="283"/>
      <c r="AJ45" s="286"/>
      <c r="AK45" s="285"/>
      <c r="AL45" s="284"/>
      <c r="AM45" s="283"/>
      <c r="AN45" s="283"/>
      <c r="AO45" s="283"/>
      <c r="AP45" s="286"/>
      <c r="AQ45" s="286"/>
      <c r="AR45" s="284"/>
      <c r="AS45" s="283"/>
      <c r="AT45" s="283"/>
      <c r="AU45" s="283"/>
      <c r="AV45" s="286"/>
      <c r="AW45" s="286"/>
      <c r="AX45" s="284"/>
      <c r="AY45" s="283"/>
      <c r="AZ45" s="283"/>
      <c r="BA45" s="283"/>
      <c r="BB45" s="283"/>
      <c r="BC45" s="283"/>
      <c r="BD45" s="284"/>
      <c r="BE45" s="283"/>
      <c r="BF45" s="283"/>
      <c r="BG45" s="283"/>
      <c r="BH45" s="286"/>
      <c r="BI45" s="286"/>
      <c r="BJ45" s="284"/>
      <c r="BK45" s="283"/>
      <c r="BL45" s="283"/>
      <c r="BM45" s="283"/>
      <c r="BN45" s="286"/>
      <c r="BO45" s="285"/>
      <c r="BP45" s="284"/>
      <c r="BQ45" s="283"/>
      <c r="BR45" s="283"/>
      <c r="BS45" s="283"/>
      <c r="BT45" s="286"/>
      <c r="BU45" s="286"/>
      <c r="BV45" s="284"/>
      <c r="BW45" s="283"/>
      <c r="BX45" s="283"/>
      <c r="BY45" s="283"/>
      <c r="BZ45" s="286"/>
      <c r="CA45" s="286"/>
      <c r="CB45" s="284"/>
      <c r="CC45" s="283"/>
      <c r="CD45" s="283"/>
      <c r="CE45" s="283"/>
      <c r="CF45" s="286"/>
      <c r="CG45" s="285"/>
      <c r="CH45" s="284"/>
      <c r="CI45" s="283"/>
      <c r="CJ45" s="283"/>
      <c r="CK45" s="283"/>
      <c r="CL45" s="286"/>
      <c r="CM45" s="286"/>
      <c r="CN45" s="284"/>
      <c r="CO45" s="283"/>
      <c r="CP45" s="283"/>
      <c r="CQ45" s="283"/>
      <c r="CR45" s="286"/>
      <c r="CS45" s="286"/>
      <c r="CT45" s="284"/>
      <c r="CU45" s="283"/>
      <c r="CV45" s="283"/>
      <c r="CW45" s="283"/>
      <c r="CX45" s="286"/>
      <c r="CY45" s="285"/>
      <c r="CZ45" s="284"/>
      <c r="DA45" s="283"/>
      <c r="DB45" s="283"/>
      <c r="DC45" s="283"/>
      <c r="DD45" s="286"/>
      <c r="DE45" s="286"/>
      <c r="DF45" s="284"/>
      <c r="DG45" s="283"/>
      <c r="DH45" s="283"/>
      <c r="DI45" s="283"/>
      <c r="DJ45" s="286"/>
      <c r="DK45" s="286"/>
      <c r="DL45" s="284"/>
      <c r="DM45" s="283"/>
      <c r="DN45" s="283"/>
      <c r="DO45" s="283"/>
      <c r="DP45" s="286"/>
      <c r="DQ45" s="286"/>
      <c r="DR45" s="284"/>
      <c r="DS45" s="283"/>
      <c r="DT45" s="283"/>
      <c r="DU45" s="283"/>
      <c r="DV45" s="286"/>
      <c r="DW45" s="286"/>
      <c r="DX45" s="284"/>
      <c r="DY45" s="283"/>
      <c r="DZ45" s="283"/>
      <c r="EA45" s="283"/>
      <c r="EB45" s="286"/>
      <c r="EC45" s="285"/>
      <c r="ED45" s="284"/>
      <c r="EE45" s="283"/>
      <c r="EF45" s="283"/>
      <c r="EG45" s="283"/>
      <c r="EH45" s="286"/>
      <c r="EI45" s="285"/>
      <c r="EJ45" s="284"/>
      <c r="EK45" s="283"/>
      <c r="EL45" s="283"/>
      <c r="EM45" s="283"/>
      <c r="EN45" s="286"/>
      <c r="EO45" s="286"/>
      <c r="EP45" s="284"/>
      <c r="EQ45" s="283"/>
      <c r="ER45" s="283"/>
      <c r="ES45" s="283"/>
      <c r="ET45" s="286"/>
      <c r="EU45" s="286"/>
      <c r="EV45" s="236" t="str">
        <f t="shared" ca="1" si="0"/>
        <v/>
      </c>
      <c r="EW45" s="308" t="str">
        <f t="shared" ca="1" si="1"/>
        <v/>
      </c>
      <c r="EX45" s="233" t="str">
        <f t="shared" ca="1" si="2"/>
        <v/>
      </c>
      <c r="EY45" s="233" t="str">
        <f t="shared" ca="1" si="3"/>
        <v/>
      </c>
      <c r="EZ45" s="234" t="str">
        <f t="shared" ca="1" si="4"/>
        <v/>
      </c>
      <c r="FA45" s="235" t="str">
        <f t="shared" ca="1" si="5"/>
        <v/>
      </c>
      <c r="FB45" s="287"/>
      <c r="FC45" s="288"/>
      <c r="FD45" s="97"/>
    </row>
    <row r="46" spans="1:160" ht="15.75" customHeight="1" x14ac:dyDescent="0.25">
      <c r="A46" s="97"/>
      <c r="B46" s="280">
        <f ca="1">IF(INDIRECT("ข้อมูลนักเรียน!B46")="","",INDIRECT("ข้อมูลนักเรียน!B46"))</f>
        <v>39</v>
      </c>
      <c r="C46" s="120" t="str">
        <f ca="1">IF(INDIRECT("ข้อมูลนักเรียน!C46")="","",INDIRECT("ข้อมูลนักเรียน!C46"))</f>
        <v/>
      </c>
      <c r="D46" s="656" t="str">
        <f ca="1">IF(C46="","",INDIRECT("ข้อมูลนักเรียน!D46") &amp;INDIRECT("ข้อมูลนักเรียน!E46") &amp; "  " &amp; INDIRECT("ข้อมูลนักเรียน!F46"))</f>
        <v/>
      </c>
      <c r="E46" s="657"/>
      <c r="F46" s="121"/>
      <c r="G46" s="281" t="str">
        <f ca="1">IF(C46="","",IF(INDIRECT("ข้อมูลนักเรียน!H46")="","",INDIRECT("ข้อมูลนักเรียน!H46")))</f>
        <v/>
      </c>
      <c r="H46" s="284"/>
      <c r="I46" s="283"/>
      <c r="J46" s="283"/>
      <c r="K46" s="283"/>
      <c r="L46" s="283"/>
      <c r="M46" s="283"/>
      <c r="N46" s="284"/>
      <c r="O46" s="283"/>
      <c r="P46" s="283"/>
      <c r="Q46" s="283"/>
      <c r="R46" s="283"/>
      <c r="S46" s="283"/>
      <c r="T46" s="284"/>
      <c r="U46" s="283"/>
      <c r="V46" s="283"/>
      <c r="W46" s="283"/>
      <c r="X46" s="283"/>
      <c r="Y46" s="283"/>
      <c r="Z46" s="284"/>
      <c r="AA46" s="283"/>
      <c r="AB46" s="283"/>
      <c r="AC46" s="283"/>
      <c r="AD46" s="283"/>
      <c r="AE46" s="285"/>
      <c r="AF46" s="284"/>
      <c r="AG46" s="283"/>
      <c r="AH46" s="283"/>
      <c r="AI46" s="283"/>
      <c r="AJ46" s="286"/>
      <c r="AK46" s="285"/>
      <c r="AL46" s="284"/>
      <c r="AM46" s="283"/>
      <c r="AN46" s="283"/>
      <c r="AO46" s="283"/>
      <c r="AP46" s="286"/>
      <c r="AQ46" s="286"/>
      <c r="AR46" s="284"/>
      <c r="AS46" s="283"/>
      <c r="AT46" s="283"/>
      <c r="AU46" s="283"/>
      <c r="AV46" s="286"/>
      <c r="AW46" s="286"/>
      <c r="AX46" s="284"/>
      <c r="AY46" s="283"/>
      <c r="AZ46" s="283"/>
      <c r="BA46" s="283"/>
      <c r="BB46" s="283"/>
      <c r="BC46" s="283"/>
      <c r="BD46" s="284"/>
      <c r="BE46" s="283"/>
      <c r="BF46" s="283"/>
      <c r="BG46" s="283"/>
      <c r="BH46" s="286"/>
      <c r="BI46" s="286"/>
      <c r="BJ46" s="284"/>
      <c r="BK46" s="283"/>
      <c r="BL46" s="283"/>
      <c r="BM46" s="283"/>
      <c r="BN46" s="286"/>
      <c r="BO46" s="285"/>
      <c r="BP46" s="284"/>
      <c r="BQ46" s="283"/>
      <c r="BR46" s="283"/>
      <c r="BS46" s="283"/>
      <c r="BT46" s="286"/>
      <c r="BU46" s="286"/>
      <c r="BV46" s="284"/>
      <c r="BW46" s="283"/>
      <c r="BX46" s="283"/>
      <c r="BY46" s="283"/>
      <c r="BZ46" s="286"/>
      <c r="CA46" s="286"/>
      <c r="CB46" s="284"/>
      <c r="CC46" s="283"/>
      <c r="CD46" s="283"/>
      <c r="CE46" s="283"/>
      <c r="CF46" s="286"/>
      <c r="CG46" s="285"/>
      <c r="CH46" s="284"/>
      <c r="CI46" s="283"/>
      <c r="CJ46" s="283"/>
      <c r="CK46" s="283"/>
      <c r="CL46" s="286"/>
      <c r="CM46" s="286"/>
      <c r="CN46" s="284"/>
      <c r="CO46" s="283"/>
      <c r="CP46" s="283"/>
      <c r="CQ46" s="283"/>
      <c r="CR46" s="286"/>
      <c r="CS46" s="286"/>
      <c r="CT46" s="284"/>
      <c r="CU46" s="283"/>
      <c r="CV46" s="283"/>
      <c r="CW46" s="283"/>
      <c r="CX46" s="286"/>
      <c r="CY46" s="285"/>
      <c r="CZ46" s="284"/>
      <c r="DA46" s="283"/>
      <c r="DB46" s="283"/>
      <c r="DC46" s="283"/>
      <c r="DD46" s="286"/>
      <c r="DE46" s="286"/>
      <c r="DF46" s="284"/>
      <c r="DG46" s="283"/>
      <c r="DH46" s="283"/>
      <c r="DI46" s="283"/>
      <c r="DJ46" s="286"/>
      <c r="DK46" s="286"/>
      <c r="DL46" s="284"/>
      <c r="DM46" s="283"/>
      <c r="DN46" s="283"/>
      <c r="DO46" s="283"/>
      <c r="DP46" s="286"/>
      <c r="DQ46" s="286"/>
      <c r="DR46" s="284"/>
      <c r="DS46" s="283"/>
      <c r="DT46" s="283"/>
      <c r="DU46" s="283"/>
      <c r="DV46" s="286"/>
      <c r="DW46" s="286"/>
      <c r="DX46" s="284"/>
      <c r="DY46" s="283"/>
      <c r="DZ46" s="283"/>
      <c r="EA46" s="283"/>
      <c r="EB46" s="286"/>
      <c r="EC46" s="285"/>
      <c r="ED46" s="284"/>
      <c r="EE46" s="283"/>
      <c r="EF46" s="283"/>
      <c r="EG46" s="283"/>
      <c r="EH46" s="286"/>
      <c r="EI46" s="285"/>
      <c r="EJ46" s="284"/>
      <c r="EK46" s="283"/>
      <c r="EL46" s="283"/>
      <c r="EM46" s="283"/>
      <c r="EN46" s="286"/>
      <c r="EO46" s="286"/>
      <c r="EP46" s="284"/>
      <c r="EQ46" s="283"/>
      <c r="ER46" s="283"/>
      <c r="ES46" s="283"/>
      <c r="ET46" s="286"/>
      <c r="EU46" s="286"/>
      <c r="EV46" s="236" t="str">
        <f t="shared" ca="1" si="0"/>
        <v/>
      </c>
      <c r="EW46" s="308" t="str">
        <f t="shared" ca="1" si="1"/>
        <v/>
      </c>
      <c r="EX46" s="233" t="str">
        <f t="shared" ca="1" si="2"/>
        <v/>
      </c>
      <c r="EY46" s="233" t="str">
        <f t="shared" ca="1" si="3"/>
        <v/>
      </c>
      <c r="EZ46" s="234" t="str">
        <f t="shared" ca="1" si="4"/>
        <v/>
      </c>
      <c r="FA46" s="235" t="str">
        <f t="shared" ca="1" si="5"/>
        <v/>
      </c>
      <c r="FB46" s="287"/>
      <c r="FC46" s="288"/>
      <c r="FD46" s="97"/>
    </row>
    <row r="47" spans="1:160" ht="15.75" customHeight="1" x14ac:dyDescent="0.25">
      <c r="A47" s="97"/>
      <c r="B47" s="280">
        <f ca="1">IF(INDIRECT("ข้อมูลนักเรียน!B47")="","",INDIRECT("ข้อมูลนักเรียน!B47"))</f>
        <v>40</v>
      </c>
      <c r="C47" s="120" t="str">
        <f ca="1">IF(INDIRECT("ข้อมูลนักเรียน!C47")="","",INDIRECT("ข้อมูลนักเรียน!C47"))</f>
        <v/>
      </c>
      <c r="D47" s="656" t="str">
        <f ca="1">IF(C47="","",INDIRECT("ข้อมูลนักเรียน!D47") &amp;INDIRECT("ข้อมูลนักเรียน!E47") &amp; "  " &amp; INDIRECT("ข้อมูลนักเรียน!F47"))</f>
        <v/>
      </c>
      <c r="E47" s="657"/>
      <c r="F47" s="121"/>
      <c r="G47" s="281" t="str">
        <f ca="1">IF(C47="","",IF(INDIRECT("ข้อมูลนักเรียน!H47")="","",INDIRECT("ข้อมูลนักเรียน!H47")))</f>
        <v/>
      </c>
      <c r="H47" s="284"/>
      <c r="I47" s="283"/>
      <c r="J47" s="283"/>
      <c r="K47" s="283"/>
      <c r="L47" s="283"/>
      <c r="M47" s="283"/>
      <c r="N47" s="284"/>
      <c r="O47" s="283"/>
      <c r="P47" s="283"/>
      <c r="Q47" s="283"/>
      <c r="R47" s="283"/>
      <c r="S47" s="283"/>
      <c r="T47" s="284"/>
      <c r="U47" s="283"/>
      <c r="V47" s="283"/>
      <c r="W47" s="283"/>
      <c r="X47" s="283"/>
      <c r="Y47" s="283"/>
      <c r="Z47" s="284"/>
      <c r="AA47" s="283"/>
      <c r="AB47" s="283"/>
      <c r="AC47" s="283"/>
      <c r="AD47" s="283"/>
      <c r="AE47" s="285"/>
      <c r="AF47" s="284"/>
      <c r="AG47" s="283"/>
      <c r="AH47" s="283"/>
      <c r="AI47" s="283"/>
      <c r="AJ47" s="286"/>
      <c r="AK47" s="285"/>
      <c r="AL47" s="284"/>
      <c r="AM47" s="283"/>
      <c r="AN47" s="283"/>
      <c r="AO47" s="283"/>
      <c r="AP47" s="286"/>
      <c r="AQ47" s="286"/>
      <c r="AR47" s="284"/>
      <c r="AS47" s="283"/>
      <c r="AT47" s="283"/>
      <c r="AU47" s="283"/>
      <c r="AV47" s="286"/>
      <c r="AW47" s="286"/>
      <c r="AX47" s="284"/>
      <c r="AY47" s="283"/>
      <c r="AZ47" s="283"/>
      <c r="BA47" s="283"/>
      <c r="BB47" s="283"/>
      <c r="BC47" s="283"/>
      <c r="BD47" s="284"/>
      <c r="BE47" s="283"/>
      <c r="BF47" s="283"/>
      <c r="BG47" s="283"/>
      <c r="BH47" s="286"/>
      <c r="BI47" s="286"/>
      <c r="BJ47" s="284"/>
      <c r="BK47" s="283"/>
      <c r="BL47" s="283"/>
      <c r="BM47" s="283"/>
      <c r="BN47" s="286"/>
      <c r="BO47" s="285"/>
      <c r="BP47" s="284"/>
      <c r="BQ47" s="283"/>
      <c r="BR47" s="283"/>
      <c r="BS47" s="283"/>
      <c r="BT47" s="286"/>
      <c r="BU47" s="286"/>
      <c r="BV47" s="284"/>
      <c r="BW47" s="283"/>
      <c r="BX47" s="283"/>
      <c r="BY47" s="283"/>
      <c r="BZ47" s="286"/>
      <c r="CA47" s="286"/>
      <c r="CB47" s="284"/>
      <c r="CC47" s="283"/>
      <c r="CD47" s="283"/>
      <c r="CE47" s="283"/>
      <c r="CF47" s="286"/>
      <c r="CG47" s="285"/>
      <c r="CH47" s="284"/>
      <c r="CI47" s="283"/>
      <c r="CJ47" s="283"/>
      <c r="CK47" s="283"/>
      <c r="CL47" s="286"/>
      <c r="CM47" s="286"/>
      <c r="CN47" s="284"/>
      <c r="CO47" s="283"/>
      <c r="CP47" s="283"/>
      <c r="CQ47" s="283"/>
      <c r="CR47" s="286"/>
      <c r="CS47" s="286"/>
      <c r="CT47" s="284"/>
      <c r="CU47" s="283"/>
      <c r="CV47" s="283"/>
      <c r="CW47" s="283"/>
      <c r="CX47" s="286"/>
      <c r="CY47" s="285"/>
      <c r="CZ47" s="284"/>
      <c r="DA47" s="283"/>
      <c r="DB47" s="283"/>
      <c r="DC47" s="283"/>
      <c r="DD47" s="286"/>
      <c r="DE47" s="286"/>
      <c r="DF47" s="284"/>
      <c r="DG47" s="283"/>
      <c r="DH47" s="283"/>
      <c r="DI47" s="283"/>
      <c r="DJ47" s="286"/>
      <c r="DK47" s="286"/>
      <c r="DL47" s="284"/>
      <c r="DM47" s="283"/>
      <c r="DN47" s="283"/>
      <c r="DO47" s="283"/>
      <c r="DP47" s="286"/>
      <c r="DQ47" s="286"/>
      <c r="DR47" s="284"/>
      <c r="DS47" s="283"/>
      <c r="DT47" s="283"/>
      <c r="DU47" s="283"/>
      <c r="DV47" s="286"/>
      <c r="DW47" s="286"/>
      <c r="DX47" s="284"/>
      <c r="DY47" s="283"/>
      <c r="DZ47" s="283"/>
      <c r="EA47" s="283"/>
      <c r="EB47" s="286"/>
      <c r="EC47" s="285"/>
      <c r="ED47" s="284"/>
      <c r="EE47" s="283"/>
      <c r="EF47" s="283"/>
      <c r="EG47" s="283"/>
      <c r="EH47" s="286"/>
      <c r="EI47" s="285"/>
      <c r="EJ47" s="284"/>
      <c r="EK47" s="283"/>
      <c r="EL47" s="283"/>
      <c r="EM47" s="283"/>
      <c r="EN47" s="286"/>
      <c r="EO47" s="286"/>
      <c r="EP47" s="284"/>
      <c r="EQ47" s="283"/>
      <c r="ER47" s="283"/>
      <c r="ES47" s="283"/>
      <c r="ET47" s="286"/>
      <c r="EU47" s="286"/>
      <c r="EV47" s="236" t="str">
        <f t="shared" ca="1" si="0"/>
        <v/>
      </c>
      <c r="EW47" s="308" t="str">
        <f t="shared" ca="1" si="1"/>
        <v/>
      </c>
      <c r="EX47" s="233" t="str">
        <f t="shared" ca="1" si="2"/>
        <v/>
      </c>
      <c r="EY47" s="233" t="str">
        <f t="shared" ca="1" si="3"/>
        <v/>
      </c>
      <c r="EZ47" s="234" t="str">
        <f t="shared" ca="1" si="4"/>
        <v/>
      </c>
      <c r="FA47" s="235" t="str">
        <f t="shared" ca="1" si="5"/>
        <v/>
      </c>
      <c r="FB47" s="287"/>
      <c r="FC47" s="288"/>
      <c r="FD47" s="97"/>
    </row>
    <row r="48" spans="1:160" ht="15.75" customHeight="1" x14ac:dyDescent="0.25">
      <c r="A48" s="97"/>
      <c r="B48" s="280">
        <f ca="1">IF(INDIRECT("ข้อมูลนักเรียน!B48")="","",INDIRECT("ข้อมูลนักเรียน!B48"))</f>
        <v>41</v>
      </c>
      <c r="C48" s="120" t="str">
        <f ca="1">IF(INDIRECT("ข้อมูลนักเรียน!C48")="","",INDIRECT("ข้อมูลนักเรียน!C48"))</f>
        <v/>
      </c>
      <c r="D48" s="656" t="str">
        <f ca="1">IF(C48="","",INDIRECT("ข้อมูลนักเรียน!D48") &amp;INDIRECT("ข้อมูลนักเรียน!E48") &amp; "  " &amp; INDIRECT("ข้อมูลนักเรียน!F48"))</f>
        <v/>
      </c>
      <c r="E48" s="657"/>
      <c r="F48" s="121"/>
      <c r="G48" s="281" t="str">
        <f ca="1">IF(C48="","",IF(INDIRECT("ข้อมูลนักเรียน!H48")="","",INDIRECT("ข้อมูลนักเรียน!H48")))</f>
        <v/>
      </c>
      <c r="H48" s="284"/>
      <c r="I48" s="283"/>
      <c r="J48" s="283"/>
      <c r="K48" s="283"/>
      <c r="L48" s="283"/>
      <c r="M48" s="283"/>
      <c r="N48" s="284"/>
      <c r="O48" s="283"/>
      <c r="P48" s="283"/>
      <c r="Q48" s="283"/>
      <c r="R48" s="283"/>
      <c r="S48" s="283"/>
      <c r="T48" s="284"/>
      <c r="U48" s="283"/>
      <c r="V48" s="283"/>
      <c r="W48" s="283"/>
      <c r="X48" s="283"/>
      <c r="Y48" s="283"/>
      <c r="Z48" s="284"/>
      <c r="AA48" s="283"/>
      <c r="AB48" s="283"/>
      <c r="AC48" s="283"/>
      <c r="AD48" s="283"/>
      <c r="AE48" s="285"/>
      <c r="AF48" s="284"/>
      <c r="AG48" s="283"/>
      <c r="AH48" s="283"/>
      <c r="AI48" s="283"/>
      <c r="AJ48" s="286"/>
      <c r="AK48" s="285"/>
      <c r="AL48" s="284"/>
      <c r="AM48" s="283"/>
      <c r="AN48" s="283"/>
      <c r="AO48" s="283"/>
      <c r="AP48" s="286"/>
      <c r="AQ48" s="286"/>
      <c r="AR48" s="284"/>
      <c r="AS48" s="283"/>
      <c r="AT48" s="283"/>
      <c r="AU48" s="283"/>
      <c r="AV48" s="286"/>
      <c r="AW48" s="286"/>
      <c r="AX48" s="284"/>
      <c r="AY48" s="283"/>
      <c r="AZ48" s="283"/>
      <c r="BA48" s="283"/>
      <c r="BB48" s="283"/>
      <c r="BC48" s="283"/>
      <c r="BD48" s="284"/>
      <c r="BE48" s="283"/>
      <c r="BF48" s="283"/>
      <c r="BG48" s="283"/>
      <c r="BH48" s="286"/>
      <c r="BI48" s="286"/>
      <c r="BJ48" s="284"/>
      <c r="BK48" s="283"/>
      <c r="BL48" s="283"/>
      <c r="BM48" s="283"/>
      <c r="BN48" s="286"/>
      <c r="BO48" s="285"/>
      <c r="BP48" s="284"/>
      <c r="BQ48" s="283"/>
      <c r="BR48" s="283"/>
      <c r="BS48" s="283"/>
      <c r="BT48" s="286"/>
      <c r="BU48" s="286"/>
      <c r="BV48" s="284"/>
      <c r="BW48" s="283"/>
      <c r="BX48" s="283"/>
      <c r="BY48" s="283"/>
      <c r="BZ48" s="286"/>
      <c r="CA48" s="286"/>
      <c r="CB48" s="284"/>
      <c r="CC48" s="283"/>
      <c r="CD48" s="283"/>
      <c r="CE48" s="283"/>
      <c r="CF48" s="286"/>
      <c r="CG48" s="285"/>
      <c r="CH48" s="284"/>
      <c r="CI48" s="283"/>
      <c r="CJ48" s="283"/>
      <c r="CK48" s="283"/>
      <c r="CL48" s="286"/>
      <c r="CM48" s="286"/>
      <c r="CN48" s="284"/>
      <c r="CO48" s="283"/>
      <c r="CP48" s="283"/>
      <c r="CQ48" s="283"/>
      <c r="CR48" s="286"/>
      <c r="CS48" s="286"/>
      <c r="CT48" s="284"/>
      <c r="CU48" s="283"/>
      <c r="CV48" s="283"/>
      <c r="CW48" s="283"/>
      <c r="CX48" s="286"/>
      <c r="CY48" s="285"/>
      <c r="CZ48" s="284"/>
      <c r="DA48" s="283"/>
      <c r="DB48" s="283"/>
      <c r="DC48" s="283"/>
      <c r="DD48" s="286"/>
      <c r="DE48" s="286"/>
      <c r="DF48" s="284"/>
      <c r="DG48" s="283"/>
      <c r="DH48" s="283"/>
      <c r="DI48" s="283"/>
      <c r="DJ48" s="286"/>
      <c r="DK48" s="286"/>
      <c r="DL48" s="284"/>
      <c r="DM48" s="283"/>
      <c r="DN48" s="283"/>
      <c r="DO48" s="283"/>
      <c r="DP48" s="286"/>
      <c r="DQ48" s="286"/>
      <c r="DR48" s="284"/>
      <c r="DS48" s="283"/>
      <c r="DT48" s="283"/>
      <c r="DU48" s="283"/>
      <c r="DV48" s="286"/>
      <c r="DW48" s="286"/>
      <c r="DX48" s="284"/>
      <c r="DY48" s="283"/>
      <c r="DZ48" s="283"/>
      <c r="EA48" s="283"/>
      <c r="EB48" s="286"/>
      <c r="EC48" s="285"/>
      <c r="ED48" s="284"/>
      <c r="EE48" s="283"/>
      <c r="EF48" s="283"/>
      <c r="EG48" s="283"/>
      <c r="EH48" s="286"/>
      <c r="EI48" s="285"/>
      <c r="EJ48" s="284"/>
      <c r="EK48" s="283"/>
      <c r="EL48" s="283"/>
      <c r="EM48" s="283"/>
      <c r="EN48" s="286"/>
      <c r="EO48" s="286"/>
      <c r="EP48" s="284"/>
      <c r="EQ48" s="283"/>
      <c r="ER48" s="283"/>
      <c r="ES48" s="283"/>
      <c r="ET48" s="286"/>
      <c r="EU48" s="286"/>
      <c r="EV48" s="236" t="str">
        <f t="shared" ca="1" si="0"/>
        <v/>
      </c>
      <c r="EW48" s="308" t="str">
        <f t="shared" ca="1" si="1"/>
        <v/>
      </c>
      <c r="EX48" s="233" t="str">
        <f t="shared" ca="1" si="2"/>
        <v/>
      </c>
      <c r="EY48" s="233" t="str">
        <f t="shared" ca="1" si="3"/>
        <v/>
      </c>
      <c r="EZ48" s="234" t="str">
        <f t="shared" ca="1" si="4"/>
        <v/>
      </c>
      <c r="FA48" s="235" t="str">
        <f t="shared" ca="1" si="5"/>
        <v/>
      </c>
      <c r="FB48" s="287"/>
      <c r="FC48" s="288"/>
      <c r="FD48" s="97"/>
    </row>
    <row r="49" spans="1:160" ht="15.75" customHeight="1" x14ac:dyDescent="0.25">
      <c r="A49" s="97"/>
      <c r="B49" s="280">
        <f ca="1">IF(INDIRECT("ข้อมูลนักเรียน!B49")="","",INDIRECT("ข้อมูลนักเรียน!B49"))</f>
        <v>42</v>
      </c>
      <c r="C49" s="120" t="str">
        <f ca="1">IF(INDIRECT("ข้อมูลนักเรียน!C49")="","",INDIRECT("ข้อมูลนักเรียน!C49"))</f>
        <v/>
      </c>
      <c r="D49" s="656" t="str">
        <f ca="1">IF(C49="","",INDIRECT("ข้อมูลนักเรียน!D49") &amp;INDIRECT("ข้อมูลนักเรียน!E49") &amp; "  " &amp; INDIRECT("ข้อมูลนักเรียน!F49"))</f>
        <v/>
      </c>
      <c r="E49" s="657"/>
      <c r="F49" s="121"/>
      <c r="G49" s="281" t="str">
        <f ca="1">IF(C49="","",IF(INDIRECT("ข้อมูลนักเรียน!H49")="","",INDIRECT("ข้อมูลนักเรียน!H49")))</f>
        <v/>
      </c>
      <c r="H49" s="284"/>
      <c r="I49" s="283"/>
      <c r="J49" s="283"/>
      <c r="K49" s="283"/>
      <c r="L49" s="283"/>
      <c r="M49" s="283"/>
      <c r="N49" s="284"/>
      <c r="O49" s="283"/>
      <c r="P49" s="283"/>
      <c r="Q49" s="283"/>
      <c r="R49" s="283"/>
      <c r="S49" s="283"/>
      <c r="T49" s="284"/>
      <c r="U49" s="283"/>
      <c r="V49" s="283"/>
      <c r="W49" s="283"/>
      <c r="X49" s="283"/>
      <c r="Y49" s="283"/>
      <c r="Z49" s="284"/>
      <c r="AA49" s="283"/>
      <c r="AB49" s="283"/>
      <c r="AC49" s="283"/>
      <c r="AD49" s="283"/>
      <c r="AE49" s="285"/>
      <c r="AF49" s="284"/>
      <c r="AG49" s="283"/>
      <c r="AH49" s="283"/>
      <c r="AI49" s="283"/>
      <c r="AJ49" s="286"/>
      <c r="AK49" s="285"/>
      <c r="AL49" s="284"/>
      <c r="AM49" s="283"/>
      <c r="AN49" s="283"/>
      <c r="AO49" s="283"/>
      <c r="AP49" s="286"/>
      <c r="AQ49" s="286"/>
      <c r="AR49" s="284"/>
      <c r="AS49" s="283"/>
      <c r="AT49" s="283"/>
      <c r="AU49" s="283"/>
      <c r="AV49" s="286"/>
      <c r="AW49" s="286"/>
      <c r="AX49" s="284"/>
      <c r="AY49" s="283"/>
      <c r="AZ49" s="283"/>
      <c r="BA49" s="283"/>
      <c r="BB49" s="283"/>
      <c r="BC49" s="283"/>
      <c r="BD49" s="284"/>
      <c r="BE49" s="283"/>
      <c r="BF49" s="283"/>
      <c r="BG49" s="283"/>
      <c r="BH49" s="286"/>
      <c r="BI49" s="286"/>
      <c r="BJ49" s="284"/>
      <c r="BK49" s="283"/>
      <c r="BL49" s="283"/>
      <c r="BM49" s="283"/>
      <c r="BN49" s="286"/>
      <c r="BO49" s="285"/>
      <c r="BP49" s="284"/>
      <c r="BQ49" s="283"/>
      <c r="BR49" s="283"/>
      <c r="BS49" s="283"/>
      <c r="BT49" s="286"/>
      <c r="BU49" s="286"/>
      <c r="BV49" s="284"/>
      <c r="BW49" s="283"/>
      <c r="BX49" s="283"/>
      <c r="BY49" s="283"/>
      <c r="BZ49" s="286"/>
      <c r="CA49" s="286"/>
      <c r="CB49" s="284"/>
      <c r="CC49" s="283"/>
      <c r="CD49" s="283"/>
      <c r="CE49" s="283"/>
      <c r="CF49" s="286"/>
      <c r="CG49" s="285"/>
      <c r="CH49" s="284"/>
      <c r="CI49" s="283"/>
      <c r="CJ49" s="283"/>
      <c r="CK49" s="283"/>
      <c r="CL49" s="286"/>
      <c r="CM49" s="286"/>
      <c r="CN49" s="284"/>
      <c r="CO49" s="283"/>
      <c r="CP49" s="283"/>
      <c r="CQ49" s="283"/>
      <c r="CR49" s="286"/>
      <c r="CS49" s="286"/>
      <c r="CT49" s="284"/>
      <c r="CU49" s="283"/>
      <c r="CV49" s="283"/>
      <c r="CW49" s="283"/>
      <c r="CX49" s="286"/>
      <c r="CY49" s="285"/>
      <c r="CZ49" s="284"/>
      <c r="DA49" s="283"/>
      <c r="DB49" s="283"/>
      <c r="DC49" s="283"/>
      <c r="DD49" s="286"/>
      <c r="DE49" s="286"/>
      <c r="DF49" s="284"/>
      <c r="DG49" s="283"/>
      <c r="DH49" s="283"/>
      <c r="DI49" s="283"/>
      <c r="DJ49" s="286"/>
      <c r="DK49" s="286"/>
      <c r="DL49" s="284"/>
      <c r="DM49" s="283"/>
      <c r="DN49" s="283"/>
      <c r="DO49" s="283"/>
      <c r="DP49" s="286"/>
      <c r="DQ49" s="286"/>
      <c r="DR49" s="284"/>
      <c r="DS49" s="283"/>
      <c r="DT49" s="283"/>
      <c r="DU49" s="283"/>
      <c r="DV49" s="286"/>
      <c r="DW49" s="286"/>
      <c r="DX49" s="284"/>
      <c r="DY49" s="283"/>
      <c r="DZ49" s="283"/>
      <c r="EA49" s="283"/>
      <c r="EB49" s="286"/>
      <c r="EC49" s="285"/>
      <c r="ED49" s="284"/>
      <c r="EE49" s="283"/>
      <c r="EF49" s="283"/>
      <c r="EG49" s="283"/>
      <c r="EH49" s="286"/>
      <c r="EI49" s="285"/>
      <c r="EJ49" s="284"/>
      <c r="EK49" s="283"/>
      <c r="EL49" s="283"/>
      <c r="EM49" s="283"/>
      <c r="EN49" s="286"/>
      <c r="EO49" s="286"/>
      <c r="EP49" s="284"/>
      <c r="EQ49" s="283"/>
      <c r="ER49" s="283"/>
      <c r="ES49" s="283"/>
      <c r="ET49" s="286"/>
      <c r="EU49" s="286"/>
      <c r="EV49" s="236" t="str">
        <f t="shared" ca="1" si="0"/>
        <v/>
      </c>
      <c r="EW49" s="308" t="str">
        <f t="shared" ca="1" si="1"/>
        <v/>
      </c>
      <c r="EX49" s="233" t="str">
        <f t="shared" ca="1" si="2"/>
        <v/>
      </c>
      <c r="EY49" s="233" t="str">
        <f t="shared" ca="1" si="3"/>
        <v/>
      </c>
      <c r="EZ49" s="234" t="str">
        <f t="shared" ca="1" si="4"/>
        <v/>
      </c>
      <c r="FA49" s="235" t="str">
        <f t="shared" ca="1" si="5"/>
        <v/>
      </c>
      <c r="FB49" s="287"/>
      <c r="FC49" s="288"/>
      <c r="FD49" s="97"/>
    </row>
    <row r="50" spans="1:160" ht="15.75" customHeight="1" x14ac:dyDescent="0.25">
      <c r="A50" s="97"/>
      <c r="B50" s="280">
        <f ca="1">IF(INDIRECT("ข้อมูลนักเรียน!B50")="","",INDIRECT("ข้อมูลนักเรียน!B50"))</f>
        <v>43</v>
      </c>
      <c r="C50" s="120" t="str">
        <f ca="1">IF(INDIRECT("ข้อมูลนักเรียน!C50")="","",INDIRECT("ข้อมูลนักเรียน!C50"))</f>
        <v/>
      </c>
      <c r="D50" s="656" t="str">
        <f ca="1">IF(C50="","",INDIRECT("ข้อมูลนักเรียน!D50") &amp;INDIRECT("ข้อมูลนักเรียน!E50") &amp; "  " &amp; INDIRECT("ข้อมูลนักเรียน!F50"))</f>
        <v/>
      </c>
      <c r="E50" s="657"/>
      <c r="F50" s="121"/>
      <c r="G50" s="281" t="str">
        <f ca="1">IF(C50="","",IF(INDIRECT("ข้อมูลนักเรียน!H50")="","",INDIRECT("ข้อมูลนักเรียน!H50")))</f>
        <v/>
      </c>
      <c r="H50" s="284"/>
      <c r="I50" s="283"/>
      <c r="J50" s="283"/>
      <c r="K50" s="283"/>
      <c r="L50" s="283"/>
      <c r="M50" s="283"/>
      <c r="N50" s="284"/>
      <c r="O50" s="283"/>
      <c r="P50" s="283"/>
      <c r="Q50" s="283"/>
      <c r="R50" s="283"/>
      <c r="S50" s="283"/>
      <c r="T50" s="284"/>
      <c r="U50" s="283"/>
      <c r="V50" s="283"/>
      <c r="W50" s="283"/>
      <c r="X50" s="283"/>
      <c r="Y50" s="283"/>
      <c r="Z50" s="284"/>
      <c r="AA50" s="283"/>
      <c r="AB50" s="283"/>
      <c r="AC50" s="283"/>
      <c r="AD50" s="283"/>
      <c r="AE50" s="285"/>
      <c r="AF50" s="284"/>
      <c r="AG50" s="283"/>
      <c r="AH50" s="283"/>
      <c r="AI50" s="283"/>
      <c r="AJ50" s="286"/>
      <c r="AK50" s="285"/>
      <c r="AL50" s="284"/>
      <c r="AM50" s="283"/>
      <c r="AN50" s="283"/>
      <c r="AO50" s="283"/>
      <c r="AP50" s="286"/>
      <c r="AQ50" s="286"/>
      <c r="AR50" s="284"/>
      <c r="AS50" s="283"/>
      <c r="AT50" s="283"/>
      <c r="AU50" s="283"/>
      <c r="AV50" s="286"/>
      <c r="AW50" s="286"/>
      <c r="AX50" s="284"/>
      <c r="AY50" s="283"/>
      <c r="AZ50" s="283"/>
      <c r="BA50" s="283"/>
      <c r="BB50" s="283"/>
      <c r="BC50" s="283"/>
      <c r="BD50" s="284"/>
      <c r="BE50" s="283"/>
      <c r="BF50" s="283"/>
      <c r="BG50" s="283"/>
      <c r="BH50" s="286"/>
      <c r="BI50" s="286"/>
      <c r="BJ50" s="284"/>
      <c r="BK50" s="283"/>
      <c r="BL50" s="283"/>
      <c r="BM50" s="283"/>
      <c r="BN50" s="286"/>
      <c r="BO50" s="285"/>
      <c r="BP50" s="284"/>
      <c r="BQ50" s="283"/>
      <c r="BR50" s="283"/>
      <c r="BS50" s="283"/>
      <c r="BT50" s="286"/>
      <c r="BU50" s="286"/>
      <c r="BV50" s="284"/>
      <c r="BW50" s="283"/>
      <c r="BX50" s="283"/>
      <c r="BY50" s="283"/>
      <c r="BZ50" s="286"/>
      <c r="CA50" s="286"/>
      <c r="CB50" s="284"/>
      <c r="CC50" s="283"/>
      <c r="CD50" s="283"/>
      <c r="CE50" s="283"/>
      <c r="CF50" s="286"/>
      <c r="CG50" s="285"/>
      <c r="CH50" s="284"/>
      <c r="CI50" s="283"/>
      <c r="CJ50" s="283"/>
      <c r="CK50" s="283"/>
      <c r="CL50" s="286"/>
      <c r="CM50" s="286"/>
      <c r="CN50" s="284"/>
      <c r="CO50" s="283"/>
      <c r="CP50" s="283"/>
      <c r="CQ50" s="283"/>
      <c r="CR50" s="286"/>
      <c r="CS50" s="286"/>
      <c r="CT50" s="284"/>
      <c r="CU50" s="283"/>
      <c r="CV50" s="283"/>
      <c r="CW50" s="283"/>
      <c r="CX50" s="286"/>
      <c r="CY50" s="285"/>
      <c r="CZ50" s="284"/>
      <c r="DA50" s="283"/>
      <c r="DB50" s="283"/>
      <c r="DC50" s="283"/>
      <c r="DD50" s="286"/>
      <c r="DE50" s="286"/>
      <c r="DF50" s="284"/>
      <c r="DG50" s="283"/>
      <c r="DH50" s="283"/>
      <c r="DI50" s="283"/>
      <c r="DJ50" s="286"/>
      <c r="DK50" s="286"/>
      <c r="DL50" s="284"/>
      <c r="DM50" s="283"/>
      <c r="DN50" s="283"/>
      <c r="DO50" s="283"/>
      <c r="DP50" s="286"/>
      <c r="DQ50" s="286"/>
      <c r="DR50" s="284"/>
      <c r="DS50" s="283"/>
      <c r="DT50" s="283"/>
      <c r="DU50" s="283"/>
      <c r="DV50" s="286"/>
      <c r="DW50" s="286"/>
      <c r="DX50" s="284"/>
      <c r="DY50" s="283"/>
      <c r="DZ50" s="283"/>
      <c r="EA50" s="283"/>
      <c r="EB50" s="286"/>
      <c r="EC50" s="285"/>
      <c r="ED50" s="284"/>
      <c r="EE50" s="283"/>
      <c r="EF50" s="283"/>
      <c r="EG50" s="283"/>
      <c r="EH50" s="286"/>
      <c r="EI50" s="285"/>
      <c r="EJ50" s="284"/>
      <c r="EK50" s="283"/>
      <c r="EL50" s="283"/>
      <c r="EM50" s="283"/>
      <c r="EN50" s="286"/>
      <c r="EO50" s="286"/>
      <c r="EP50" s="284"/>
      <c r="EQ50" s="283"/>
      <c r="ER50" s="283"/>
      <c r="ES50" s="283"/>
      <c r="ET50" s="286"/>
      <c r="EU50" s="286"/>
      <c r="EV50" s="236" t="str">
        <f t="shared" ca="1" si="0"/>
        <v/>
      </c>
      <c r="EW50" s="308" t="str">
        <f t="shared" ca="1" si="1"/>
        <v/>
      </c>
      <c r="EX50" s="233" t="str">
        <f t="shared" ca="1" si="2"/>
        <v/>
      </c>
      <c r="EY50" s="233" t="str">
        <f t="shared" ca="1" si="3"/>
        <v/>
      </c>
      <c r="EZ50" s="234" t="str">
        <f t="shared" ca="1" si="4"/>
        <v/>
      </c>
      <c r="FA50" s="235" t="str">
        <f t="shared" ca="1" si="5"/>
        <v/>
      </c>
      <c r="FB50" s="287"/>
      <c r="FC50" s="288"/>
      <c r="FD50" s="97"/>
    </row>
    <row r="51" spans="1:160" ht="15.75" customHeight="1" x14ac:dyDescent="0.25">
      <c r="A51" s="97"/>
      <c r="B51" s="280">
        <f ca="1">IF(INDIRECT("ข้อมูลนักเรียน!B51")="","",INDIRECT("ข้อมูลนักเรียน!B51"))</f>
        <v>44</v>
      </c>
      <c r="C51" s="120" t="str">
        <f ca="1">IF(INDIRECT("ข้อมูลนักเรียน!C51")="","",INDIRECT("ข้อมูลนักเรียน!C51"))</f>
        <v/>
      </c>
      <c r="D51" s="656" t="str">
        <f ca="1">IF(C51="","",INDIRECT("ข้อมูลนักเรียน!D51") &amp;INDIRECT("ข้อมูลนักเรียน!E51") &amp; "  " &amp; INDIRECT("ข้อมูลนักเรียน!F51"))</f>
        <v/>
      </c>
      <c r="E51" s="657"/>
      <c r="F51" s="121"/>
      <c r="G51" s="281" t="str">
        <f ca="1">IF(C51="","",IF(INDIRECT("ข้อมูลนักเรียน!H51")="","",INDIRECT("ข้อมูลนักเรียน!H51")))</f>
        <v/>
      </c>
      <c r="H51" s="284"/>
      <c r="I51" s="283"/>
      <c r="J51" s="283"/>
      <c r="K51" s="283"/>
      <c r="L51" s="283"/>
      <c r="M51" s="283"/>
      <c r="N51" s="284"/>
      <c r="O51" s="283"/>
      <c r="P51" s="283"/>
      <c r="Q51" s="283"/>
      <c r="R51" s="283"/>
      <c r="S51" s="283"/>
      <c r="T51" s="284"/>
      <c r="U51" s="283"/>
      <c r="V51" s="283"/>
      <c r="W51" s="283"/>
      <c r="X51" s="283"/>
      <c r="Y51" s="283"/>
      <c r="Z51" s="284"/>
      <c r="AA51" s="283"/>
      <c r="AB51" s="283"/>
      <c r="AC51" s="283"/>
      <c r="AD51" s="283"/>
      <c r="AE51" s="285"/>
      <c r="AF51" s="284"/>
      <c r="AG51" s="283"/>
      <c r="AH51" s="283"/>
      <c r="AI51" s="283"/>
      <c r="AJ51" s="286"/>
      <c r="AK51" s="285"/>
      <c r="AL51" s="284"/>
      <c r="AM51" s="283"/>
      <c r="AN51" s="283"/>
      <c r="AO51" s="283"/>
      <c r="AP51" s="286"/>
      <c r="AQ51" s="286"/>
      <c r="AR51" s="284"/>
      <c r="AS51" s="283"/>
      <c r="AT51" s="283"/>
      <c r="AU51" s="283"/>
      <c r="AV51" s="286"/>
      <c r="AW51" s="286"/>
      <c r="AX51" s="284"/>
      <c r="AY51" s="283"/>
      <c r="AZ51" s="283"/>
      <c r="BA51" s="283"/>
      <c r="BB51" s="283"/>
      <c r="BC51" s="283"/>
      <c r="BD51" s="284"/>
      <c r="BE51" s="283"/>
      <c r="BF51" s="283"/>
      <c r="BG51" s="283"/>
      <c r="BH51" s="286"/>
      <c r="BI51" s="286"/>
      <c r="BJ51" s="284"/>
      <c r="BK51" s="283"/>
      <c r="BL51" s="283"/>
      <c r="BM51" s="283"/>
      <c r="BN51" s="286"/>
      <c r="BO51" s="285"/>
      <c r="BP51" s="284"/>
      <c r="BQ51" s="283"/>
      <c r="BR51" s="283"/>
      <c r="BS51" s="283"/>
      <c r="BT51" s="286"/>
      <c r="BU51" s="286"/>
      <c r="BV51" s="284"/>
      <c r="BW51" s="283"/>
      <c r="BX51" s="283"/>
      <c r="BY51" s="283"/>
      <c r="BZ51" s="286"/>
      <c r="CA51" s="286"/>
      <c r="CB51" s="284"/>
      <c r="CC51" s="283"/>
      <c r="CD51" s="283"/>
      <c r="CE51" s="283"/>
      <c r="CF51" s="286"/>
      <c r="CG51" s="285"/>
      <c r="CH51" s="284"/>
      <c r="CI51" s="283"/>
      <c r="CJ51" s="283"/>
      <c r="CK51" s="283"/>
      <c r="CL51" s="286"/>
      <c r="CM51" s="286"/>
      <c r="CN51" s="284"/>
      <c r="CO51" s="283"/>
      <c r="CP51" s="283"/>
      <c r="CQ51" s="283"/>
      <c r="CR51" s="286"/>
      <c r="CS51" s="286"/>
      <c r="CT51" s="284"/>
      <c r="CU51" s="283"/>
      <c r="CV51" s="283"/>
      <c r="CW51" s="283"/>
      <c r="CX51" s="286"/>
      <c r="CY51" s="285"/>
      <c r="CZ51" s="284"/>
      <c r="DA51" s="283"/>
      <c r="DB51" s="283"/>
      <c r="DC51" s="283"/>
      <c r="DD51" s="286"/>
      <c r="DE51" s="286"/>
      <c r="DF51" s="284"/>
      <c r="DG51" s="283"/>
      <c r="DH51" s="283"/>
      <c r="DI51" s="283"/>
      <c r="DJ51" s="286"/>
      <c r="DK51" s="286"/>
      <c r="DL51" s="284"/>
      <c r="DM51" s="283"/>
      <c r="DN51" s="283"/>
      <c r="DO51" s="283"/>
      <c r="DP51" s="286"/>
      <c r="DQ51" s="286"/>
      <c r="DR51" s="284"/>
      <c r="DS51" s="283"/>
      <c r="DT51" s="283"/>
      <c r="DU51" s="283"/>
      <c r="DV51" s="286"/>
      <c r="DW51" s="286"/>
      <c r="DX51" s="284"/>
      <c r="DY51" s="283"/>
      <c r="DZ51" s="283"/>
      <c r="EA51" s="283"/>
      <c r="EB51" s="286"/>
      <c r="EC51" s="285"/>
      <c r="ED51" s="284"/>
      <c r="EE51" s="283"/>
      <c r="EF51" s="283"/>
      <c r="EG51" s="283"/>
      <c r="EH51" s="286"/>
      <c r="EI51" s="285"/>
      <c r="EJ51" s="284"/>
      <c r="EK51" s="283"/>
      <c r="EL51" s="283"/>
      <c r="EM51" s="283"/>
      <c r="EN51" s="286"/>
      <c r="EO51" s="286"/>
      <c r="EP51" s="284"/>
      <c r="EQ51" s="283"/>
      <c r="ER51" s="283"/>
      <c r="ES51" s="283"/>
      <c r="ET51" s="286"/>
      <c r="EU51" s="286"/>
      <c r="EV51" s="236" t="str">
        <f t="shared" ca="1" si="0"/>
        <v/>
      </c>
      <c r="EW51" s="308" t="str">
        <f t="shared" ca="1" si="1"/>
        <v/>
      </c>
      <c r="EX51" s="233" t="str">
        <f t="shared" ca="1" si="2"/>
        <v/>
      </c>
      <c r="EY51" s="233" t="str">
        <f t="shared" ca="1" si="3"/>
        <v/>
      </c>
      <c r="EZ51" s="234" t="str">
        <f t="shared" ca="1" si="4"/>
        <v/>
      </c>
      <c r="FA51" s="235" t="str">
        <f t="shared" ca="1" si="5"/>
        <v/>
      </c>
      <c r="FB51" s="287"/>
      <c r="FC51" s="288"/>
      <c r="FD51" s="97"/>
    </row>
    <row r="52" spans="1:160" ht="15.75" customHeight="1" thickBot="1" x14ac:dyDescent="0.3">
      <c r="A52" s="97"/>
      <c r="B52" s="289">
        <f ca="1">IF(INDIRECT("ข้อมูลนักเรียน!B52")="","",INDIRECT("ข้อมูลนักเรียน!B52"))</f>
        <v>45</v>
      </c>
      <c r="C52" s="133" t="str">
        <f ca="1">IF(INDIRECT("ข้อมูลนักเรียน!C52")="","",INDIRECT("ข้อมูลนักเรียน!C52"))</f>
        <v/>
      </c>
      <c r="D52" s="663" t="str">
        <f ca="1">IF(C52="","",INDIRECT("ข้อมูลนักเรียน!D52") &amp;INDIRECT("ข้อมูลนักเรียน!E52") &amp; "  " &amp; INDIRECT("ข้อมูลนักเรียน!F52"))</f>
        <v/>
      </c>
      <c r="E52" s="664"/>
      <c r="F52" s="134"/>
      <c r="G52" s="290" t="str">
        <f ca="1">IF(C52="","",IF(INDIRECT("ข้อมูลนักเรียน!H52")="","",INDIRECT("ข้อมูลนักเรียน!H52")))</f>
        <v/>
      </c>
      <c r="H52" s="293"/>
      <c r="I52" s="292"/>
      <c r="J52" s="292"/>
      <c r="K52" s="292"/>
      <c r="L52" s="292"/>
      <c r="M52" s="292"/>
      <c r="N52" s="293"/>
      <c r="O52" s="292"/>
      <c r="P52" s="292"/>
      <c r="Q52" s="292"/>
      <c r="R52" s="292"/>
      <c r="S52" s="292"/>
      <c r="T52" s="293"/>
      <c r="U52" s="292"/>
      <c r="V52" s="292"/>
      <c r="W52" s="292"/>
      <c r="X52" s="292"/>
      <c r="Y52" s="292"/>
      <c r="Z52" s="293"/>
      <c r="AA52" s="292"/>
      <c r="AB52" s="292"/>
      <c r="AC52" s="292"/>
      <c r="AD52" s="292"/>
      <c r="AE52" s="294"/>
      <c r="AF52" s="293"/>
      <c r="AG52" s="292"/>
      <c r="AH52" s="292"/>
      <c r="AI52" s="292"/>
      <c r="AJ52" s="295"/>
      <c r="AK52" s="294"/>
      <c r="AL52" s="293"/>
      <c r="AM52" s="292"/>
      <c r="AN52" s="292"/>
      <c r="AO52" s="292"/>
      <c r="AP52" s="295"/>
      <c r="AQ52" s="295"/>
      <c r="AR52" s="293"/>
      <c r="AS52" s="292"/>
      <c r="AT52" s="292"/>
      <c r="AU52" s="292"/>
      <c r="AV52" s="295"/>
      <c r="AW52" s="295"/>
      <c r="AX52" s="293"/>
      <c r="AY52" s="292"/>
      <c r="AZ52" s="292"/>
      <c r="BA52" s="292"/>
      <c r="BB52" s="292"/>
      <c r="BC52" s="292"/>
      <c r="BD52" s="293"/>
      <c r="BE52" s="292"/>
      <c r="BF52" s="292"/>
      <c r="BG52" s="292"/>
      <c r="BH52" s="295"/>
      <c r="BI52" s="295"/>
      <c r="BJ52" s="293"/>
      <c r="BK52" s="292"/>
      <c r="BL52" s="292"/>
      <c r="BM52" s="292"/>
      <c r="BN52" s="295"/>
      <c r="BO52" s="294"/>
      <c r="BP52" s="293"/>
      <c r="BQ52" s="292"/>
      <c r="BR52" s="292"/>
      <c r="BS52" s="292"/>
      <c r="BT52" s="295"/>
      <c r="BU52" s="295"/>
      <c r="BV52" s="293"/>
      <c r="BW52" s="292"/>
      <c r="BX52" s="292"/>
      <c r="BY52" s="292"/>
      <c r="BZ52" s="295"/>
      <c r="CA52" s="295"/>
      <c r="CB52" s="293"/>
      <c r="CC52" s="292"/>
      <c r="CD52" s="292"/>
      <c r="CE52" s="292"/>
      <c r="CF52" s="295"/>
      <c r="CG52" s="294"/>
      <c r="CH52" s="293"/>
      <c r="CI52" s="292"/>
      <c r="CJ52" s="292"/>
      <c r="CK52" s="292"/>
      <c r="CL52" s="295"/>
      <c r="CM52" s="295"/>
      <c r="CN52" s="293"/>
      <c r="CO52" s="292"/>
      <c r="CP52" s="292"/>
      <c r="CQ52" s="292"/>
      <c r="CR52" s="295"/>
      <c r="CS52" s="295"/>
      <c r="CT52" s="293"/>
      <c r="CU52" s="292"/>
      <c r="CV52" s="292"/>
      <c r="CW52" s="292"/>
      <c r="CX52" s="295"/>
      <c r="CY52" s="294"/>
      <c r="CZ52" s="293"/>
      <c r="DA52" s="292"/>
      <c r="DB52" s="292"/>
      <c r="DC52" s="292"/>
      <c r="DD52" s="295"/>
      <c r="DE52" s="295"/>
      <c r="DF52" s="293"/>
      <c r="DG52" s="292"/>
      <c r="DH52" s="292"/>
      <c r="DI52" s="292"/>
      <c r="DJ52" s="295"/>
      <c r="DK52" s="295"/>
      <c r="DL52" s="293"/>
      <c r="DM52" s="292"/>
      <c r="DN52" s="292"/>
      <c r="DO52" s="292"/>
      <c r="DP52" s="295"/>
      <c r="DQ52" s="295"/>
      <c r="DR52" s="293"/>
      <c r="DS52" s="292"/>
      <c r="DT52" s="292"/>
      <c r="DU52" s="292"/>
      <c r="DV52" s="295"/>
      <c r="DW52" s="295"/>
      <c r="DX52" s="293"/>
      <c r="DY52" s="292"/>
      <c r="DZ52" s="292"/>
      <c r="EA52" s="292"/>
      <c r="EB52" s="295"/>
      <c r="EC52" s="294"/>
      <c r="ED52" s="293"/>
      <c r="EE52" s="292"/>
      <c r="EF52" s="292"/>
      <c r="EG52" s="292"/>
      <c r="EH52" s="295"/>
      <c r="EI52" s="294"/>
      <c r="EJ52" s="293"/>
      <c r="EK52" s="292"/>
      <c r="EL52" s="292"/>
      <c r="EM52" s="292"/>
      <c r="EN52" s="295"/>
      <c r="EO52" s="295"/>
      <c r="EP52" s="293"/>
      <c r="EQ52" s="292"/>
      <c r="ER52" s="292"/>
      <c r="ES52" s="292"/>
      <c r="ET52" s="295"/>
      <c r="EU52" s="295"/>
      <c r="EV52" s="246" t="str">
        <f t="shared" ca="1" si="0"/>
        <v/>
      </c>
      <c r="EW52" s="361" t="str">
        <f t="shared" ca="1" si="1"/>
        <v/>
      </c>
      <c r="EX52" s="243" t="str">
        <f t="shared" ca="1" si="2"/>
        <v/>
      </c>
      <c r="EY52" s="243" t="str">
        <f t="shared" ca="1" si="3"/>
        <v/>
      </c>
      <c r="EZ52" s="244" t="str">
        <f t="shared" ca="1" si="4"/>
        <v/>
      </c>
      <c r="FA52" s="245" t="str">
        <f t="shared" ca="1" si="5"/>
        <v/>
      </c>
      <c r="FB52" s="299"/>
      <c r="FC52" s="300"/>
      <c r="FD52" s="97"/>
    </row>
    <row r="53" spans="1:160" x14ac:dyDescent="0.25">
      <c r="A53" s="97"/>
      <c r="B53" s="301"/>
      <c r="C53" s="301"/>
      <c r="D53" s="301"/>
      <c r="E53" s="301"/>
      <c r="F53" s="247"/>
      <c r="G53" s="247"/>
      <c r="H53" s="302"/>
      <c r="I53" s="302"/>
      <c r="J53" s="302"/>
      <c r="K53" s="302"/>
      <c r="L53" s="302"/>
      <c r="M53" s="303"/>
      <c r="N53" s="303"/>
      <c r="O53" s="303"/>
      <c r="P53" s="303"/>
      <c r="Q53" s="303"/>
      <c r="R53" s="303"/>
      <c r="S53" s="303"/>
      <c r="T53" s="303"/>
      <c r="U53" s="303"/>
      <c r="V53" s="303"/>
      <c r="W53" s="303"/>
      <c r="X53" s="303"/>
      <c r="Y53" s="303"/>
      <c r="Z53" s="303"/>
      <c r="AA53" s="303"/>
      <c r="AB53" s="303"/>
      <c r="AC53" s="303"/>
      <c r="AD53" s="303"/>
      <c r="AE53" s="303"/>
      <c r="AF53" s="303"/>
      <c r="AG53" s="303"/>
      <c r="AH53" s="303"/>
      <c r="AI53" s="303"/>
      <c r="AJ53" s="303"/>
      <c r="AK53" s="303"/>
      <c r="AL53" s="303"/>
      <c r="AM53" s="303"/>
      <c r="AN53" s="303"/>
      <c r="AO53" s="303"/>
      <c r="AP53" s="303"/>
      <c r="AQ53" s="303"/>
      <c r="AR53" s="303"/>
      <c r="AS53" s="303"/>
      <c r="AT53" s="303"/>
      <c r="AU53" s="303"/>
      <c r="AV53" s="303"/>
      <c r="AW53" s="303"/>
      <c r="AX53" s="303"/>
      <c r="AY53" s="303"/>
      <c r="AZ53" s="303"/>
      <c r="BA53" s="303"/>
      <c r="BB53" s="303"/>
      <c r="BC53" s="303"/>
      <c r="BD53" s="303"/>
      <c r="BE53" s="303"/>
      <c r="BF53" s="303"/>
      <c r="BG53" s="303"/>
      <c r="BH53" s="303"/>
      <c r="BI53" s="303"/>
      <c r="BJ53" s="303"/>
      <c r="BK53" s="303"/>
      <c r="BL53" s="303"/>
      <c r="BM53" s="303"/>
      <c r="BN53" s="303"/>
      <c r="BO53" s="303"/>
      <c r="BP53" s="303"/>
      <c r="BQ53" s="303"/>
      <c r="BR53" s="303"/>
      <c r="BS53" s="303"/>
      <c r="BT53" s="303"/>
      <c r="BU53" s="303"/>
      <c r="BV53" s="303"/>
      <c r="BW53" s="303"/>
      <c r="BX53" s="303"/>
      <c r="BY53" s="303"/>
      <c r="BZ53" s="303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303"/>
      <c r="CL53" s="30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  <c r="CW53" s="303"/>
      <c r="CX53" s="303"/>
      <c r="CY53" s="303"/>
      <c r="CZ53" s="303"/>
      <c r="DA53" s="303"/>
      <c r="DB53" s="303"/>
      <c r="DC53" s="303"/>
      <c r="DD53" s="303"/>
      <c r="DE53" s="303"/>
      <c r="DF53" s="303"/>
      <c r="DG53" s="303"/>
      <c r="DH53" s="303"/>
      <c r="DI53" s="303"/>
      <c r="DJ53" s="303"/>
      <c r="DK53" s="303"/>
      <c r="DL53" s="303"/>
      <c r="DM53" s="303"/>
      <c r="DN53" s="303"/>
      <c r="DO53" s="303"/>
      <c r="DP53" s="303"/>
      <c r="DQ53" s="303"/>
      <c r="DR53" s="303"/>
      <c r="DS53" s="303"/>
      <c r="DT53" s="303"/>
      <c r="DU53" s="303"/>
      <c r="DV53" s="303"/>
      <c r="DW53" s="303"/>
      <c r="DX53" s="303"/>
      <c r="DY53" s="303"/>
      <c r="DZ53" s="303"/>
      <c r="EA53" s="303"/>
      <c r="EB53" s="303"/>
      <c r="EC53" s="303"/>
      <c r="ED53" s="303"/>
      <c r="EE53" s="303"/>
      <c r="EF53" s="303"/>
      <c r="EG53" s="303"/>
      <c r="EH53" s="303"/>
      <c r="EI53" s="303"/>
      <c r="EJ53" s="303"/>
      <c r="EK53" s="303"/>
      <c r="EL53" s="303"/>
      <c r="EM53" s="303"/>
      <c r="EN53" s="303"/>
      <c r="EO53" s="303"/>
      <c r="EP53" s="303"/>
      <c r="EQ53" s="303"/>
      <c r="ER53" s="303"/>
      <c r="ES53" s="303"/>
      <c r="ET53" s="303"/>
      <c r="EU53" s="303"/>
      <c r="EV53" s="247"/>
      <c r="EW53" s="247"/>
      <c r="EX53" s="247"/>
      <c r="EY53" s="247"/>
      <c r="EZ53" s="247"/>
      <c r="FA53" s="247"/>
      <c r="FB53" s="247"/>
      <c r="FC53" s="247"/>
      <c r="FD53" s="97"/>
    </row>
    <row r="54" spans="1:160" hidden="1" x14ac:dyDescent="0.25"/>
    <row r="55" spans="1:160" hidden="1" x14ac:dyDescent="0.25"/>
    <row r="56" spans="1:160" hidden="1" x14ac:dyDescent="0.25"/>
    <row r="57" spans="1:160" hidden="1" x14ac:dyDescent="0.25"/>
    <row r="58" spans="1:160" hidden="1" x14ac:dyDescent="0.25"/>
    <row r="59" spans="1:160" hidden="1" x14ac:dyDescent="0.25"/>
    <row r="60" spans="1:160" hidden="1" x14ac:dyDescent="0.25"/>
    <row r="61" spans="1:160" hidden="1" x14ac:dyDescent="0.25"/>
    <row r="62" spans="1:160" hidden="1" x14ac:dyDescent="0.25"/>
    <row r="63" spans="1:160" hidden="1" x14ac:dyDescent="0.25"/>
  </sheetData>
  <mergeCells count="107">
    <mergeCell ref="D40:E40"/>
    <mergeCell ref="D29:E29"/>
    <mergeCell ref="D30:E30"/>
    <mergeCell ref="D31:E31"/>
    <mergeCell ref="D32:E32"/>
    <mergeCell ref="D33:E33"/>
    <mergeCell ref="FB3:FB7"/>
    <mergeCell ref="EW5:EX5"/>
    <mergeCell ref="EZ5:FA5"/>
    <mergeCell ref="EW6:EW7"/>
    <mergeCell ref="EX6:EX7"/>
    <mergeCell ref="EY6:EY7"/>
    <mergeCell ref="EZ6:EZ7"/>
    <mergeCell ref="FA6:FA7"/>
    <mergeCell ref="D34:E34"/>
    <mergeCell ref="D23:E23"/>
    <mergeCell ref="D24:E24"/>
    <mergeCell ref="D25:E25"/>
    <mergeCell ref="D26:E26"/>
    <mergeCell ref="D27:E27"/>
    <mergeCell ref="D28:E28"/>
    <mergeCell ref="D35:E35"/>
    <mergeCell ref="D36:E36"/>
    <mergeCell ref="D37:E37"/>
    <mergeCell ref="D51:E51"/>
    <mergeCell ref="D52:E52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38:E38"/>
    <mergeCell ref="D39:E39"/>
    <mergeCell ref="D22:E2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8:E8"/>
    <mergeCell ref="D9:E9"/>
    <mergeCell ref="D10:E10"/>
    <mergeCell ref="EW3:FA4"/>
    <mergeCell ref="EJ4:EO4"/>
    <mergeCell ref="EP4:EU4"/>
    <mergeCell ref="CB4:CG4"/>
    <mergeCell ref="CH4:CM4"/>
    <mergeCell ref="CN4:CS4"/>
    <mergeCell ref="CT4:CY4"/>
    <mergeCell ref="DX4:EC4"/>
    <mergeCell ref="ED4:EI4"/>
    <mergeCell ref="AR4:AW4"/>
    <mergeCell ref="AX4:BC4"/>
    <mergeCell ref="BD4:BI4"/>
    <mergeCell ref="BJ4:BO4"/>
    <mergeCell ref="EV3:EV7"/>
    <mergeCell ref="AR3:AW3"/>
    <mergeCell ref="BJ3:BO3"/>
    <mergeCell ref="BP3:BU3"/>
    <mergeCell ref="BV3:CA3"/>
    <mergeCell ref="CB3:CG3"/>
    <mergeCell ref="CH3:CM3"/>
    <mergeCell ref="BP4:BU4"/>
    <mergeCell ref="BV4:CA4"/>
    <mergeCell ref="FC3:FC7"/>
    <mergeCell ref="CN3:CS3"/>
    <mergeCell ref="CT3:CY3"/>
    <mergeCell ref="DX3:EC3"/>
    <mergeCell ref="ED3:EI3"/>
    <mergeCell ref="EJ3:EO3"/>
    <mergeCell ref="EP3:EU3"/>
    <mergeCell ref="BD3:BI3"/>
    <mergeCell ref="CZ3:DE3"/>
    <mergeCell ref="DF3:DK3"/>
    <mergeCell ref="DL3:DQ3"/>
    <mergeCell ref="DR3:DW3"/>
    <mergeCell ref="CZ4:DE4"/>
    <mergeCell ref="DF4:DK4"/>
    <mergeCell ref="DL4:DQ4"/>
    <mergeCell ref="DR4:DW4"/>
    <mergeCell ref="AX3:BC3"/>
    <mergeCell ref="B3:B7"/>
    <mergeCell ref="C3:C7"/>
    <mergeCell ref="D3:D7"/>
    <mergeCell ref="H3:M3"/>
    <mergeCell ref="N3:S3"/>
    <mergeCell ref="T3:Y3"/>
    <mergeCell ref="Z3:AE3"/>
    <mergeCell ref="AF3:AK3"/>
    <mergeCell ref="AL3:AQ3"/>
    <mergeCell ref="H4:M4"/>
    <mergeCell ref="N4:S4"/>
    <mergeCell ref="T4:Y4"/>
    <mergeCell ref="Z4:AE4"/>
    <mergeCell ref="AF4:AK4"/>
    <mergeCell ref="AL4:AQ4"/>
  </mergeCells>
  <conditionalFormatting sqref="FA8:FA52">
    <cfRule type="cellIs" dxfId="1378" priority="7" operator="lessThan">
      <formula>80</formula>
    </cfRule>
  </conditionalFormatting>
  <conditionalFormatting sqref="H19:EV52 EV8:EV18">
    <cfRule type="cellIs" dxfId="1377" priority="4" operator="equal">
      <formula>"ป"</formula>
    </cfRule>
    <cfRule type="cellIs" dxfId="1376" priority="5" operator="equal">
      <formula>"ล"</formula>
    </cfRule>
    <cfRule type="cellIs" dxfId="1375" priority="6" operator="equal">
      <formula>"ข"</formula>
    </cfRule>
  </conditionalFormatting>
  <conditionalFormatting sqref="H8:EU18">
    <cfRule type="cellIs" dxfId="1374" priority="1" operator="equal">
      <formula>"ป"</formula>
    </cfRule>
    <cfRule type="cellIs" dxfId="1373" priority="2" operator="equal">
      <formula>"ล"</formula>
    </cfRule>
    <cfRule type="cellIs" dxfId="1372" priority="3" operator="equal">
      <formula>"ข"</formula>
    </cfRule>
  </conditionalFormatting>
  <dataValidations count="4">
    <dataValidation type="list" allowBlank="1" showInputMessage="1" promptTitle="เดือน" sqref="H4:EU4">
      <formula1>เดือน</formula1>
    </dataValidation>
    <dataValidation type="list" allowBlank="1" showInputMessage="1" showErrorMessage="1" promptTitle="เช็คเวลาเรียน" sqref="H53:EV1048576">
      <formula1>เช็ค</formula1>
    </dataValidation>
    <dataValidation type="list" allowBlank="1" showInputMessage="1" showErrorMessage="1" promptTitle="เช็คเวลาเรียน" sqref="H8:EU52">
      <formula1>$FF$8:$FF$11</formula1>
    </dataValidation>
    <dataValidation allowBlank="1" showInputMessage="1" showErrorMessage="1" promptTitle="เช็คเวลาเรียน" sqref="EV8:EV52"/>
  </dataValidations>
  <pageMargins left="0.59055118110236227" right="0.31496062992125984" top="0.27559055118110237" bottom="0.31496062992125984" header="0.31496062992125984" footer="0.31496062992125984"/>
  <pageSetup paperSize="9" orientation="portrait" blackAndWhite="1" r:id="rId1"/>
  <colBreaks count="4" manualBreakCount="4">
    <brk id="31" max="1048575" man="1"/>
    <brk id="67" max="1048575" man="1"/>
    <brk id="103" max="1048575" man="1"/>
    <brk id="139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K63"/>
  <sheetViews>
    <sheetView tabSelected="1" workbookViewId="0">
      <pane xSplit="5" ySplit="7" topLeftCell="J8" activePane="bottomRight" state="frozen"/>
      <selection activeCell="BL7" sqref="BL7"/>
      <selection pane="topRight" activeCell="BL7" sqref="BL7"/>
      <selection pane="bottomLeft" activeCell="BL7" sqref="BL7"/>
      <selection pane="bottomRight" activeCell="EG5" sqref="EG5:EI6"/>
    </sheetView>
  </sheetViews>
  <sheetFormatPr defaultColWidth="0" defaultRowHeight="0" customHeight="1" zeroHeight="1" x14ac:dyDescent="0.25"/>
  <cols>
    <col min="1" max="1" width="2.375" style="94" customWidth="1"/>
    <col min="2" max="2" width="3.5" style="304" customWidth="1"/>
    <col min="3" max="3" width="6.75" style="304" customWidth="1"/>
    <col min="4" max="4" width="20.375" style="304" customWidth="1"/>
    <col min="5" max="5" width="5.375" style="304" customWidth="1"/>
    <col min="6" max="7" width="5.375" style="304" hidden="1" customWidth="1"/>
    <col min="8" max="12" width="1.875" style="305" customWidth="1"/>
    <col min="13" max="151" width="1.875" style="304" customWidth="1"/>
    <col min="152" max="152" width="6.625" style="304" customWidth="1"/>
    <col min="153" max="157" width="6" style="304" customWidth="1"/>
    <col min="158" max="158" width="9.25" style="304" customWidth="1"/>
    <col min="159" max="159" width="17" style="304" hidden="1" customWidth="1"/>
    <col min="160" max="160" width="9" style="94" hidden="1" customWidth="1"/>
    <col min="161" max="163" width="0" style="3" hidden="1" customWidth="1"/>
    <col min="164" max="164" width="17" style="3" hidden="1" customWidth="1"/>
    <col min="165" max="165" width="9" style="3" hidden="1" customWidth="1"/>
    <col min="166" max="167" width="0" style="3" hidden="1" customWidth="1"/>
    <col min="168" max="16384" width="9" style="3" hidden="1"/>
  </cols>
  <sheetData>
    <row r="1" spans="1:161" ht="18" customHeight="1" x14ac:dyDescent="0.25">
      <c r="A1" s="97"/>
      <c r="B1" s="97"/>
      <c r="C1" s="97"/>
      <c r="D1" s="97"/>
      <c r="E1" s="97"/>
      <c r="F1" s="97"/>
      <c r="G1" s="97"/>
      <c r="H1" s="173"/>
      <c r="I1" s="173"/>
      <c r="J1" s="173"/>
      <c r="K1" s="173"/>
      <c r="L1" s="173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</row>
    <row r="2" spans="1:161" ht="33.75" customHeight="1" thickBot="1" x14ac:dyDescent="0.3">
      <c r="A2" s="97"/>
      <c r="B2" s="97"/>
      <c r="C2" s="97"/>
      <c r="D2" s="97"/>
      <c r="E2" s="97"/>
      <c r="F2" s="97"/>
      <c r="G2" s="97"/>
      <c r="H2" s="173"/>
      <c r="I2" s="173"/>
      <c r="J2" s="173"/>
      <c r="K2" s="173"/>
      <c r="L2" s="173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</row>
    <row r="3" spans="1:161" ht="17.25" customHeight="1" x14ac:dyDescent="0.25">
      <c r="A3" s="97"/>
      <c r="B3" s="634" t="s">
        <v>73</v>
      </c>
      <c r="C3" s="637" t="s">
        <v>86</v>
      </c>
      <c r="D3" s="640" t="s">
        <v>87</v>
      </c>
      <c r="E3" s="248" t="s">
        <v>88</v>
      </c>
      <c r="F3" s="249"/>
      <c r="G3" s="225"/>
      <c r="H3" s="632">
        <v>1</v>
      </c>
      <c r="I3" s="633"/>
      <c r="J3" s="633"/>
      <c r="K3" s="633"/>
      <c r="L3" s="643"/>
      <c r="M3" s="644"/>
      <c r="N3" s="645">
        <v>2</v>
      </c>
      <c r="O3" s="633"/>
      <c r="P3" s="633"/>
      <c r="Q3" s="633"/>
      <c r="R3" s="633"/>
      <c r="S3" s="633"/>
      <c r="T3" s="632">
        <v>3</v>
      </c>
      <c r="U3" s="633"/>
      <c r="V3" s="633"/>
      <c r="W3" s="633"/>
      <c r="X3" s="633"/>
      <c r="Y3" s="633"/>
      <c r="Z3" s="632">
        <v>4</v>
      </c>
      <c r="AA3" s="633"/>
      <c r="AB3" s="633"/>
      <c r="AC3" s="633"/>
      <c r="AD3" s="633"/>
      <c r="AE3" s="644"/>
      <c r="AF3" s="632">
        <v>5</v>
      </c>
      <c r="AG3" s="633"/>
      <c r="AH3" s="633"/>
      <c r="AI3" s="633"/>
      <c r="AJ3" s="643"/>
      <c r="AK3" s="644"/>
      <c r="AL3" s="632">
        <v>6</v>
      </c>
      <c r="AM3" s="633"/>
      <c r="AN3" s="633"/>
      <c r="AO3" s="633"/>
      <c r="AP3" s="643"/>
      <c r="AQ3" s="643"/>
      <c r="AR3" s="632">
        <v>7</v>
      </c>
      <c r="AS3" s="633"/>
      <c r="AT3" s="633"/>
      <c r="AU3" s="633"/>
      <c r="AV3" s="643"/>
      <c r="AW3" s="643"/>
      <c r="AX3" s="632">
        <v>8</v>
      </c>
      <c r="AY3" s="633"/>
      <c r="AZ3" s="633"/>
      <c r="BA3" s="633"/>
      <c r="BB3" s="633"/>
      <c r="BC3" s="633"/>
      <c r="BD3" s="632">
        <v>9</v>
      </c>
      <c r="BE3" s="633"/>
      <c r="BF3" s="633"/>
      <c r="BG3" s="633"/>
      <c r="BH3" s="643"/>
      <c r="BI3" s="643"/>
      <c r="BJ3" s="632">
        <v>10</v>
      </c>
      <c r="BK3" s="633"/>
      <c r="BL3" s="633"/>
      <c r="BM3" s="633"/>
      <c r="BN3" s="643"/>
      <c r="BO3" s="644"/>
      <c r="BP3" s="632">
        <v>11</v>
      </c>
      <c r="BQ3" s="633"/>
      <c r="BR3" s="633"/>
      <c r="BS3" s="633"/>
      <c r="BT3" s="643"/>
      <c r="BU3" s="643"/>
      <c r="BV3" s="632">
        <v>12</v>
      </c>
      <c r="BW3" s="633"/>
      <c r="BX3" s="633"/>
      <c r="BY3" s="633"/>
      <c r="BZ3" s="643"/>
      <c r="CA3" s="643"/>
      <c r="CB3" s="632">
        <v>13</v>
      </c>
      <c r="CC3" s="633"/>
      <c r="CD3" s="633"/>
      <c r="CE3" s="633"/>
      <c r="CF3" s="643"/>
      <c r="CG3" s="644"/>
      <c r="CH3" s="632">
        <v>14</v>
      </c>
      <c r="CI3" s="633"/>
      <c r="CJ3" s="633"/>
      <c r="CK3" s="633"/>
      <c r="CL3" s="643"/>
      <c r="CM3" s="643"/>
      <c r="CN3" s="632">
        <v>15</v>
      </c>
      <c r="CO3" s="633"/>
      <c r="CP3" s="633"/>
      <c r="CQ3" s="633"/>
      <c r="CR3" s="643"/>
      <c r="CS3" s="643"/>
      <c r="CT3" s="632">
        <v>16</v>
      </c>
      <c r="CU3" s="633"/>
      <c r="CV3" s="633"/>
      <c r="CW3" s="633"/>
      <c r="CX3" s="643"/>
      <c r="CY3" s="644"/>
      <c r="CZ3" s="632">
        <v>17</v>
      </c>
      <c r="DA3" s="633"/>
      <c r="DB3" s="633"/>
      <c r="DC3" s="633"/>
      <c r="DD3" s="643"/>
      <c r="DE3" s="643"/>
      <c r="DF3" s="632">
        <v>18</v>
      </c>
      <c r="DG3" s="633"/>
      <c r="DH3" s="633"/>
      <c r="DI3" s="633"/>
      <c r="DJ3" s="643"/>
      <c r="DK3" s="643"/>
      <c r="DL3" s="632">
        <v>19</v>
      </c>
      <c r="DM3" s="633"/>
      <c r="DN3" s="633"/>
      <c r="DO3" s="633"/>
      <c r="DP3" s="643"/>
      <c r="DQ3" s="643"/>
      <c r="DR3" s="632">
        <v>20</v>
      </c>
      <c r="DS3" s="633"/>
      <c r="DT3" s="633"/>
      <c r="DU3" s="633"/>
      <c r="DV3" s="643"/>
      <c r="DW3" s="643"/>
      <c r="DX3" s="632">
        <v>21</v>
      </c>
      <c r="DY3" s="633"/>
      <c r="DZ3" s="633"/>
      <c r="EA3" s="633"/>
      <c r="EB3" s="643"/>
      <c r="EC3" s="644"/>
      <c r="ED3" s="632">
        <v>22</v>
      </c>
      <c r="EE3" s="633"/>
      <c r="EF3" s="633"/>
      <c r="EG3" s="633"/>
      <c r="EH3" s="643"/>
      <c r="EI3" s="644"/>
      <c r="EJ3" s="632">
        <v>23</v>
      </c>
      <c r="EK3" s="633"/>
      <c r="EL3" s="633"/>
      <c r="EM3" s="633"/>
      <c r="EN3" s="643"/>
      <c r="EO3" s="643"/>
      <c r="EP3" s="632">
        <v>24</v>
      </c>
      <c r="EQ3" s="633"/>
      <c r="ER3" s="633"/>
      <c r="ES3" s="633"/>
      <c r="ET3" s="643"/>
      <c r="EU3" s="643"/>
      <c r="EV3" s="661" t="s">
        <v>130</v>
      </c>
      <c r="EW3" s="659" t="s">
        <v>164</v>
      </c>
      <c r="EX3" s="659"/>
      <c r="EY3" s="659"/>
      <c r="EZ3" s="659"/>
      <c r="FA3" s="659"/>
      <c r="FB3" s="665" t="s">
        <v>38</v>
      </c>
      <c r="FC3" s="651"/>
      <c r="FD3" s="97"/>
    </row>
    <row r="4" spans="1:161" ht="17.25" customHeight="1" x14ac:dyDescent="0.25">
      <c r="A4" s="97"/>
      <c r="B4" s="635"/>
      <c r="C4" s="638"/>
      <c r="D4" s="641"/>
      <c r="E4" s="248" t="s">
        <v>46</v>
      </c>
      <c r="F4" s="250"/>
      <c r="G4" s="226"/>
      <c r="H4" s="673" t="s">
        <v>113</v>
      </c>
      <c r="I4" s="674"/>
      <c r="J4" s="674"/>
      <c r="K4" s="674"/>
      <c r="L4" s="675"/>
      <c r="M4" s="676"/>
      <c r="N4" s="682" t="s">
        <v>113</v>
      </c>
      <c r="O4" s="674"/>
      <c r="P4" s="674"/>
      <c r="Q4" s="674"/>
      <c r="R4" s="674"/>
      <c r="S4" s="674"/>
      <c r="T4" s="673" t="s">
        <v>113</v>
      </c>
      <c r="U4" s="674"/>
      <c r="V4" s="674"/>
      <c r="W4" s="674"/>
      <c r="X4" s="674"/>
      <c r="Y4" s="674"/>
      <c r="Z4" s="673" t="s">
        <v>113</v>
      </c>
      <c r="AA4" s="674"/>
      <c r="AB4" s="674"/>
      <c r="AC4" s="674"/>
      <c r="AD4" s="674"/>
      <c r="AE4" s="676"/>
      <c r="AF4" s="673" t="s">
        <v>113</v>
      </c>
      <c r="AG4" s="674"/>
      <c r="AH4" s="674"/>
      <c r="AI4" s="674"/>
      <c r="AJ4" s="675"/>
      <c r="AK4" s="676"/>
      <c r="AL4" s="673" t="s">
        <v>114</v>
      </c>
      <c r="AM4" s="674"/>
      <c r="AN4" s="674"/>
      <c r="AO4" s="674"/>
      <c r="AP4" s="675"/>
      <c r="AQ4" s="675"/>
      <c r="AR4" s="673" t="s">
        <v>114</v>
      </c>
      <c r="AS4" s="674"/>
      <c r="AT4" s="674"/>
      <c r="AU4" s="674"/>
      <c r="AV4" s="675"/>
      <c r="AW4" s="675"/>
      <c r="AX4" s="673" t="s">
        <v>114</v>
      </c>
      <c r="AY4" s="674"/>
      <c r="AZ4" s="674"/>
      <c r="BA4" s="674"/>
      <c r="BB4" s="674"/>
      <c r="BC4" s="674"/>
      <c r="BD4" s="673" t="s">
        <v>114</v>
      </c>
      <c r="BE4" s="674"/>
      <c r="BF4" s="674"/>
      <c r="BG4" s="674"/>
      <c r="BH4" s="675"/>
      <c r="BI4" s="675"/>
      <c r="BJ4" s="673" t="s">
        <v>285</v>
      </c>
      <c r="BK4" s="674"/>
      <c r="BL4" s="674"/>
      <c r="BM4" s="674"/>
      <c r="BN4" s="675"/>
      <c r="BO4" s="676"/>
      <c r="BP4" s="673" t="s">
        <v>103</v>
      </c>
      <c r="BQ4" s="674"/>
      <c r="BR4" s="674"/>
      <c r="BS4" s="674"/>
      <c r="BT4" s="675"/>
      <c r="BU4" s="675"/>
      <c r="BV4" s="673" t="s">
        <v>103</v>
      </c>
      <c r="BW4" s="674"/>
      <c r="BX4" s="674"/>
      <c r="BY4" s="674"/>
      <c r="BZ4" s="675"/>
      <c r="CA4" s="675"/>
      <c r="CB4" s="673" t="s">
        <v>103</v>
      </c>
      <c r="CC4" s="674"/>
      <c r="CD4" s="674"/>
      <c r="CE4" s="674"/>
      <c r="CF4" s="675"/>
      <c r="CG4" s="676"/>
      <c r="CH4" s="673" t="s">
        <v>115</v>
      </c>
      <c r="CI4" s="674"/>
      <c r="CJ4" s="674"/>
      <c r="CK4" s="674"/>
      <c r="CL4" s="675"/>
      <c r="CM4" s="675"/>
      <c r="CN4" s="673" t="s">
        <v>104</v>
      </c>
      <c r="CO4" s="674"/>
      <c r="CP4" s="674"/>
      <c r="CQ4" s="674"/>
      <c r="CR4" s="675"/>
      <c r="CS4" s="675"/>
      <c r="CT4" s="673" t="s">
        <v>104</v>
      </c>
      <c r="CU4" s="674"/>
      <c r="CV4" s="674"/>
      <c r="CW4" s="674"/>
      <c r="CX4" s="675"/>
      <c r="CY4" s="676"/>
      <c r="CZ4" s="673" t="s">
        <v>104</v>
      </c>
      <c r="DA4" s="674"/>
      <c r="DB4" s="674"/>
      <c r="DC4" s="674"/>
      <c r="DD4" s="675"/>
      <c r="DE4" s="675"/>
      <c r="DF4" s="673" t="s">
        <v>116</v>
      </c>
      <c r="DG4" s="674"/>
      <c r="DH4" s="674"/>
      <c r="DI4" s="674"/>
      <c r="DJ4" s="675"/>
      <c r="DK4" s="675"/>
      <c r="DL4" s="673" t="s">
        <v>105</v>
      </c>
      <c r="DM4" s="674"/>
      <c r="DN4" s="674"/>
      <c r="DO4" s="674"/>
      <c r="DP4" s="675"/>
      <c r="DQ4" s="675"/>
      <c r="DR4" s="673" t="s">
        <v>105</v>
      </c>
      <c r="DS4" s="674"/>
      <c r="DT4" s="674"/>
      <c r="DU4" s="674"/>
      <c r="DV4" s="675"/>
      <c r="DW4" s="675"/>
      <c r="DX4" s="673" t="s">
        <v>105</v>
      </c>
      <c r="DY4" s="674"/>
      <c r="DZ4" s="674"/>
      <c r="EA4" s="674"/>
      <c r="EB4" s="675"/>
      <c r="EC4" s="676"/>
      <c r="ED4" s="673" t="s">
        <v>105</v>
      </c>
      <c r="EE4" s="674"/>
      <c r="EF4" s="674"/>
      <c r="EG4" s="674"/>
      <c r="EH4" s="675"/>
      <c r="EI4" s="676"/>
      <c r="EJ4" s="673"/>
      <c r="EK4" s="674"/>
      <c r="EL4" s="674"/>
      <c r="EM4" s="674"/>
      <c r="EN4" s="675"/>
      <c r="EO4" s="675"/>
      <c r="EP4" s="673"/>
      <c r="EQ4" s="674"/>
      <c r="ER4" s="674"/>
      <c r="ES4" s="674"/>
      <c r="ET4" s="675"/>
      <c r="EU4" s="675"/>
      <c r="EV4" s="662"/>
      <c r="EW4" s="659"/>
      <c r="EX4" s="659"/>
      <c r="EY4" s="660"/>
      <c r="EZ4" s="659"/>
      <c r="FA4" s="659"/>
      <c r="FB4" s="665"/>
      <c r="FC4" s="652"/>
      <c r="FD4" s="97"/>
    </row>
    <row r="5" spans="1:161" ht="17.25" customHeight="1" x14ac:dyDescent="0.3">
      <c r="A5" s="97"/>
      <c r="B5" s="635"/>
      <c r="C5" s="638"/>
      <c r="D5" s="641"/>
      <c r="E5" s="248" t="s">
        <v>90</v>
      </c>
      <c r="F5" s="250"/>
      <c r="G5" s="226"/>
      <c r="H5" s="251" t="s">
        <v>22</v>
      </c>
      <c r="I5" s="252" t="s">
        <v>91</v>
      </c>
      <c r="J5" s="252" t="s">
        <v>92</v>
      </c>
      <c r="K5" s="252" t="s">
        <v>93</v>
      </c>
      <c r="L5" s="254" t="s">
        <v>94</v>
      </c>
      <c r="M5" s="253"/>
      <c r="N5" s="251" t="s">
        <v>22</v>
      </c>
      <c r="O5" s="252" t="s">
        <v>91</v>
      </c>
      <c r="P5" s="252" t="s">
        <v>92</v>
      </c>
      <c r="Q5" s="252" t="s">
        <v>93</v>
      </c>
      <c r="R5" s="254" t="s">
        <v>94</v>
      </c>
      <c r="S5" s="253"/>
      <c r="T5" s="251" t="s">
        <v>22</v>
      </c>
      <c r="U5" s="252" t="s">
        <v>91</v>
      </c>
      <c r="V5" s="252" t="s">
        <v>92</v>
      </c>
      <c r="W5" s="252" t="s">
        <v>93</v>
      </c>
      <c r="X5" s="254" t="s">
        <v>94</v>
      </c>
      <c r="Y5" s="253"/>
      <c r="Z5" s="251" t="s">
        <v>22</v>
      </c>
      <c r="AA5" s="252" t="s">
        <v>91</v>
      </c>
      <c r="AB5" s="252" t="s">
        <v>92</v>
      </c>
      <c r="AC5" s="252" t="s">
        <v>93</v>
      </c>
      <c r="AD5" s="254" t="s">
        <v>94</v>
      </c>
      <c r="AE5" s="253"/>
      <c r="AF5" s="251" t="s">
        <v>22</v>
      </c>
      <c r="AG5" s="252" t="s">
        <v>91</v>
      </c>
      <c r="AH5" s="252" t="s">
        <v>92</v>
      </c>
      <c r="AI5" s="252" t="s">
        <v>93</v>
      </c>
      <c r="AJ5" s="254" t="s">
        <v>94</v>
      </c>
      <c r="AK5" s="253"/>
      <c r="AL5" s="251" t="s">
        <v>22</v>
      </c>
      <c r="AM5" s="252" t="s">
        <v>91</v>
      </c>
      <c r="AN5" s="252" t="s">
        <v>92</v>
      </c>
      <c r="AO5" s="252" t="s">
        <v>93</v>
      </c>
      <c r="AP5" s="254" t="s">
        <v>94</v>
      </c>
      <c r="AQ5" s="253"/>
      <c r="AR5" s="251" t="s">
        <v>22</v>
      </c>
      <c r="AS5" s="252" t="s">
        <v>91</v>
      </c>
      <c r="AT5" s="252" t="s">
        <v>92</v>
      </c>
      <c r="AU5" s="252" t="s">
        <v>93</v>
      </c>
      <c r="AV5" s="254" t="s">
        <v>94</v>
      </c>
      <c r="AW5" s="253"/>
      <c r="AX5" s="251" t="s">
        <v>22</v>
      </c>
      <c r="AY5" s="252" t="s">
        <v>91</v>
      </c>
      <c r="AZ5" s="252" t="s">
        <v>92</v>
      </c>
      <c r="BA5" s="252" t="s">
        <v>93</v>
      </c>
      <c r="BB5" s="254" t="s">
        <v>94</v>
      </c>
      <c r="BC5" s="253"/>
      <c r="BD5" s="251" t="s">
        <v>22</v>
      </c>
      <c r="BE5" s="252" t="s">
        <v>91</v>
      </c>
      <c r="BF5" s="252" t="s">
        <v>92</v>
      </c>
      <c r="BG5" s="252" t="s">
        <v>93</v>
      </c>
      <c r="BH5" s="254" t="s">
        <v>94</v>
      </c>
      <c r="BI5" s="253"/>
      <c r="BJ5" s="251" t="s">
        <v>22</v>
      </c>
      <c r="BK5" s="252" t="s">
        <v>91</v>
      </c>
      <c r="BL5" s="252" t="s">
        <v>92</v>
      </c>
      <c r="BM5" s="252" t="s">
        <v>93</v>
      </c>
      <c r="BN5" s="254" t="s">
        <v>94</v>
      </c>
      <c r="BO5" s="253"/>
      <c r="BP5" s="251" t="s">
        <v>22</v>
      </c>
      <c r="BQ5" s="252" t="s">
        <v>91</v>
      </c>
      <c r="BR5" s="252" t="s">
        <v>92</v>
      </c>
      <c r="BS5" s="252" t="s">
        <v>93</v>
      </c>
      <c r="BT5" s="254" t="s">
        <v>94</v>
      </c>
      <c r="BU5" s="253"/>
      <c r="BV5" s="251" t="s">
        <v>22</v>
      </c>
      <c r="BW5" s="252" t="s">
        <v>91</v>
      </c>
      <c r="BX5" s="252" t="s">
        <v>92</v>
      </c>
      <c r="BY5" s="252" t="s">
        <v>93</v>
      </c>
      <c r="BZ5" s="254" t="s">
        <v>94</v>
      </c>
      <c r="CA5" s="253"/>
      <c r="CB5" s="251" t="s">
        <v>22</v>
      </c>
      <c r="CC5" s="252" t="s">
        <v>91</v>
      </c>
      <c r="CD5" s="252" t="s">
        <v>92</v>
      </c>
      <c r="CE5" s="252" t="s">
        <v>93</v>
      </c>
      <c r="CF5" s="254" t="s">
        <v>94</v>
      </c>
      <c r="CG5" s="253"/>
      <c r="CH5" s="251" t="s">
        <v>22</v>
      </c>
      <c r="CI5" s="252" t="s">
        <v>91</v>
      </c>
      <c r="CJ5" s="252" t="s">
        <v>92</v>
      </c>
      <c r="CK5" s="252" t="s">
        <v>93</v>
      </c>
      <c r="CL5" s="254" t="s">
        <v>94</v>
      </c>
      <c r="CM5" s="253"/>
      <c r="CN5" s="251" t="s">
        <v>22</v>
      </c>
      <c r="CO5" s="252" t="s">
        <v>91</v>
      </c>
      <c r="CP5" s="252" t="s">
        <v>92</v>
      </c>
      <c r="CQ5" s="252" t="s">
        <v>93</v>
      </c>
      <c r="CR5" s="254" t="s">
        <v>94</v>
      </c>
      <c r="CS5" s="253"/>
      <c r="CT5" s="251" t="s">
        <v>22</v>
      </c>
      <c r="CU5" s="252" t="s">
        <v>91</v>
      </c>
      <c r="CV5" s="252" t="s">
        <v>92</v>
      </c>
      <c r="CW5" s="252" t="s">
        <v>93</v>
      </c>
      <c r="CX5" s="254" t="s">
        <v>94</v>
      </c>
      <c r="CY5" s="253"/>
      <c r="CZ5" s="251" t="s">
        <v>22</v>
      </c>
      <c r="DA5" s="252" t="s">
        <v>91</v>
      </c>
      <c r="DB5" s="252" t="s">
        <v>92</v>
      </c>
      <c r="DC5" s="252" t="s">
        <v>93</v>
      </c>
      <c r="DD5" s="254" t="s">
        <v>94</v>
      </c>
      <c r="DE5" s="253"/>
      <c r="DF5" s="251" t="s">
        <v>22</v>
      </c>
      <c r="DG5" s="252" t="s">
        <v>91</v>
      </c>
      <c r="DH5" s="252" t="s">
        <v>92</v>
      </c>
      <c r="DI5" s="252" t="s">
        <v>93</v>
      </c>
      <c r="DJ5" s="254" t="s">
        <v>94</v>
      </c>
      <c r="DK5" s="253"/>
      <c r="DL5" s="251" t="s">
        <v>22</v>
      </c>
      <c r="DM5" s="252" t="s">
        <v>91</v>
      </c>
      <c r="DN5" s="252" t="s">
        <v>92</v>
      </c>
      <c r="DO5" s="252" t="s">
        <v>93</v>
      </c>
      <c r="DP5" s="254" t="s">
        <v>94</v>
      </c>
      <c r="DQ5" s="253"/>
      <c r="DR5" s="251" t="s">
        <v>22</v>
      </c>
      <c r="DS5" s="252" t="s">
        <v>91</v>
      </c>
      <c r="DT5" s="252" t="s">
        <v>92</v>
      </c>
      <c r="DU5" s="252" t="s">
        <v>93</v>
      </c>
      <c r="DV5" s="254" t="s">
        <v>94</v>
      </c>
      <c r="DW5" s="253"/>
      <c r="DX5" s="251" t="s">
        <v>22</v>
      </c>
      <c r="DY5" s="252" t="s">
        <v>91</v>
      </c>
      <c r="DZ5" s="252" t="s">
        <v>92</v>
      </c>
      <c r="EA5" s="252" t="s">
        <v>93</v>
      </c>
      <c r="EB5" s="254" t="s">
        <v>94</v>
      </c>
      <c r="EC5" s="253"/>
      <c r="ED5" s="251" t="s">
        <v>22</v>
      </c>
      <c r="EE5" s="252" t="s">
        <v>91</v>
      </c>
      <c r="EF5" s="252" t="s">
        <v>92</v>
      </c>
      <c r="EG5" s="252"/>
      <c r="EH5" s="254"/>
      <c r="EI5" s="253"/>
      <c r="EJ5" s="251"/>
      <c r="EK5" s="252"/>
      <c r="EL5" s="252"/>
      <c r="EM5" s="252"/>
      <c r="EN5" s="254"/>
      <c r="EO5" s="253"/>
      <c r="EP5" s="251"/>
      <c r="EQ5" s="252"/>
      <c r="ER5" s="252"/>
      <c r="ES5" s="252"/>
      <c r="ET5" s="254"/>
      <c r="EU5" s="253"/>
      <c r="EV5" s="662"/>
      <c r="EW5" s="677" t="s">
        <v>89</v>
      </c>
      <c r="EX5" s="678"/>
      <c r="EY5" s="425">
        <f>COUNTA(H7:EU7)</f>
        <v>100</v>
      </c>
      <c r="EZ5" s="679" t="s">
        <v>90</v>
      </c>
      <c r="FA5" s="680"/>
      <c r="FB5" s="665"/>
      <c r="FC5" s="652"/>
      <c r="FD5" s="97"/>
    </row>
    <row r="6" spans="1:161" ht="17.25" customHeight="1" x14ac:dyDescent="0.25">
      <c r="A6" s="97"/>
      <c r="B6" s="635"/>
      <c r="C6" s="638"/>
      <c r="D6" s="641"/>
      <c r="E6" s="255" t="s">
        <v>45</v>
      </c>
      <c r="F6" s="256"/>
      <c r="G6" s="228"/>
      <c r="H6" s="257"/>
      <c r="I6" s="258"/>
      <c r="J6" s="258"/>
      <c r="K6" s="258">
        <v>1</v>
      </c>
      <c r="L6" s="261">
        <v>2</v>
      </c>
      <c r="M6" s="259"/>
      <c r="N6" s="260">
        <v>5</v>
      </c>
      <c r="O6" s="258">
        <v>6</v>
      </c>
      <c r="P6" s="258">
        <v>7</v>
      </c>
      <c r="Q6" s="258">
        <v>8</v>
      </c>
      <c r="R6" s="258">
        <v>9</v>
      </c>
      <c r="S6" s="258"/>
      <c r="T6" s="257">
        <v>12</v>
      </c>
      <c r="U6" s="258">
        <v>13</v>
      </c>
      <c r="V6" s="258">
        <v>14</v>
      </c>
      <c r="W6" s="258">
        <v>15</v>
      </c>
      <c r="X6" s="258">
        <v>16</v>
      </c>
      <c r="Y6" s="258"/>
      <c r="Z6" s="257">
        <v>19</v>
      </c>
      <c r="AA6" s="258">
        <v>20</v>
      </c>
      <c r="AB6" s="258">
        <v>21</v>
      </c>
      <c r="AC6" s="258">
        <v>22</v>
      </c>
      <c r="AD6" s="258">
        <v>23</v>
      </c>
      <c r="AE6" s="259"/>
      <c r="AF6" s="257">
        <v>26</v>
      </c>
      <c r="AG6" s="258">
        <v>27</v>
      </c>
      <c r="AH6" s="258">
        <v>28</v>
      </c>
      <c r="AI6" s="258">
        <v>29</v>
      </c>
      <c r="AJ6" s="261">
        <v>30</v>
      </c>
      <c r="AK6" s="259"/>
      <c r="AL6" s="257">
        <v>3</v>
      </c>
      <c r="AM6" s="258">
        <v>4</v>
      </c>
      <c r="AN6" s="827">
        <v>5</v>
      </c>
      <c r="AO6" s="258">
        <v>6</v>
      </c>
      <c r="AP6" s="261">
        <v>7</v>
      </c>
      <c r="AQ6" s="261"/>
      <c r="AR6" s="829">
        <v>10</v>
      </c>
      <c r="AS6" s="258">
        <v>11</v>
      </c>
      <c r="AT6" s="258">
        <v>12</v>
      </c>
      <c r="AU6" s="258">
        <v>13</v>
      </c>
      <c r="AV6" s="261">
        <v>14</v>
      </c>
      <c r="AW6" s="261"/>
      <c r="AX6" s="257">
        <v>17</v>
      </c>
      <c r="AY6" s="258">
        <v>18</v>
      </c>
      <c r="AZ6" s="258">
        <v>19</v>
      </c>
      <c r="BA6" s="258">
        <v>20</v>
      </c>
      <c r="BB6" s="258">
        <v>21</v>
      </c>
      <c r="BC6" s="258"/>
      <c r="BD6" s="257">
        <v>24</v>
      </c>
      <c r="BE6" s="258">
        <v>25</v>
      </c>
      <c r="BF6" s="258">
        <v>26</v>
      </c>
      <c r="BG6" s="258">
        <v>27</v>
      </c>
      <c r="BH6" s="261">
        <v>28</v>
      </c>
      <c r="BI6" s="261"/>
      <c r="BJ6" s="829">
        <v>31</v>
      </c>
      <c r="BK6" s="827">
        <v>1</v>
      </c>
      <c r="BL6" s="258">
        <v>2</v>
      </c>
      <c r="BM6" s="258">
        <v>3</v>
      </c>
      <c r="BN6" s="261">
        <v>4</v>
      </c>
      <c r="BO6" s="259"/>
      <c r="BP6" s="257">
        <v>7</v>
      </c>
      <c r="BQ6" s="258">
        <v>8</v>
      </c>
      <c r="BR6" s="258">
        <v>9</v>
      </c>
      <c r="BS6" s="258">
        <v>10</v>
      </c>
      <c r="BT6" s="261">
        <v>11</v>
      </c>
      <c r="BU6" s="261"/>
      <c r="BV6" s="257">
        <v>14</v>
      </c>
      <c r="BW6" s="258">
        <v>15</v>
      </c>
      <c r="BX6" s="258">
        <v>16</v>
      </c>
      <c r="BY6" s="258">
        <v>17</v>
      </c>
      <c r="BZ6" s="261">
        <v>18</v>
      </c>
      <c r="CA6" s="261"/>
      <c r="CB6" s="257">
        <v>21</v>
      </c>
      <c r="CC6" s="258">
        <v>22</v>
      </c>
      <c r="CD6" s="258">
        <v>23</v>
      </c>
      <c r="CE6" s="258">
        <v>24</v>
      </c>
      <c r="CF6" s="261">
        <v>25</v>
      </c>
      <c r="CG6" s="259"/>
      <c r="CH6" s="257">
        <v>28</v>
      </c>
      <c r="CI6" s="258">
        <v>29</v>
      </c>
      <c r="CJ6" s="258">
        <v>30</v>
      </c>
      <c r="CK6" s="258">
        <v>31</v>
      </c>
      <c r="CL6" s="261">
        <v>1</v>
      </c>
      <c r="CM6" s="261"/>
      <c r="CN6" s="257">
        <v>4</v>
      </c>
      <c r="CO6" s="258">
        <v>5</v>
      </c>
      <c r="CP6" s="258">
        <v>6</v>
      </c>
      <c r="CQ6" s="258">
        <v>7</v>
      </c>
      <c r="CR6" s="261">
        <v>8</v>
      </c>
      <c r="CS6" s="261"/>
      <c r="CT6" s="257">
        <v>11</v>
      </c>
      <c r="CU6" s="258">
        <v>12</v>
      </c>
      <c r="CV6" s="258">
        <v>13</v>
      </c>
      <c r="CW6" s="258">
        <v>14</v>
      </c>
      <c r="CX6" s="261">
        <v>15</v>
      </c>
      <c r="CY6" s="259"/>
      <c r="CZ6" s="257">
        <v>18</v>
      </c>
      <c r="DA6" s="258">
        <v>19</v>
      </c>
      <c r="DB6" s="258">
        <v>20</v>
      </c>
      <c r="DC6" s="258">
        <v>21</v>
      </c>
      <c r="DD6" s="261">
        <v>22</v>
      </c>
      <c r="DE6" s="261"/>
      <c r="DF6" s="257">
        <v>25</v>
      </c>
      <c r="DG6" s="258">
        <v>26</v>
      </c>
      <c r="DH6" s="258">
        <v>27</v>
      </c>
      <c r="DI6" s="258">
        <v>28</v>
      </c>
      <c r="DJ6" s="828">
        <v>1</v>
      </c>
      <c r="DK6" s="261"/>
      <c r="DL6" s="257">
        <v>4</v>
      </c>
      <c r="DM6" s="258">
        <v>5</v>
      </c>
      <c r="DN6" s="258">
        <v>6</v>
      </c>
      <c r="DO6" s="258">
        <v>7</v>
      </c>
      <c r="DP6" s="261">
        <v>8</v>
      </c>
      <c r="DQ6" s="261"/>
      <c r="DR6" s="257">
        <v>11</v>
      </c>
      <c r="DS6" s="258">
        <v>12</v>
      </c>
      <c r="DT6" s="258">
        <v>13</v>
      </c>
      <c r="DU6" s="258">
        <v>14</v>
      </c>
      <c r="DV6" s="261">
        <v>15</v>
      </c>
      <c r="DW6" s="261"/>
      <c r="DX6" s="257">
        <v>18</v>
      </c>
      <c r="DY6" s="258">
        <v>19</v>
      </c>
      <c r="DZ6" s="258">
        <v>20</v>
      </c>
      <c r="EA6" s="258">
        <v>21</v>
      </c>
      <c r="EB6" s="261">
        <v>22</v>
      </c>
      <c r="EC6" s="259"/>
      <c r="ED6" s="257">
        <v>25</v>
      </c>
      <c r="EE6" s="258">
        <v>26</v>
      </c>
      <c r="EF6" s="258">
        <v>27</v>
      </c>
      <c r="EG6" s="258"/>
      <c r="EH6" s="261"/>
      <c r="EI6" s="259"/>
      <c r="EJ6" s="257"/>
      <c r="EK6" s="258"/>
      <c r="EL6" s="258"/>
      <c r="EM6" s="258"/>
      <c r="EN6" s="261"/>
      <c r="EO6" s="261"/>
      <c r="EP6" s="257"/>
      <c r="EQ6" s="258"/>
      <c r="ER6" s="258"/>
      <c r="ES6" s="258"/>
      <c r="ET6" s="261"/>
      <c r="EU6" s="261"/>
      <c r="EV6" s="662"/>
      <c r="EW6" s="681" t="s">
        <v>95</v>
      </c>
      <c r="EX6" s="670" t="s">
        <v>96</v>
      </c>
      <c r="EY6" s="670" t="s">
        <v>97</v>
      </c>
      <c r="EZ6" s="671" t="s">
        <v>98</v>
      </c>
      <c r="FA6" s="672" t="s">
        <v>99</v>
      </c>
      <c r="FB6" s="665"/>
      <c r="FC6" s="652"/>
      <c r="FD6" s="97"/>
    </row>
    <row r="7" spans="1:161" ht="18" customHeight="1" thickBot="1" x14ac:dyDescent="0.3">
      <c r="A7" s="97"/>
      <c r="B7" s="636"/>
      <c r="C7" s="639"/>
      <c r="D7" s="642"/>
      <c r="E7" s="255" t="s">
        <v>100</v>
      </c>
      <c r="F7" s="262"/>
      <c r="G7" s="229"/>
      <c r="H7" s="263"/>
      <c r="I7" s="264"/>
      <c r="J7" s="264"/>
      <c r="K7" s="264">
        <v>1</v>
      </c>
      <c r="L7" s="267">
        <v>2</v>
      </c>
      <c r="M7" s="265"/>
      <c r="N7" s="266">
        <v>3</v>
      </c>
      <c r="O7" s="264">
        <v>4</v>
      </c>
      <c r="P7" s="264">
        <v>5</v>
      </c>
      <c r="Q7" s="264">
        <v>6</v>
      </c>
      <c r="R7" s="264">
        <v>7</v>
      </c>
      <c r="S7" s="264"/>
      <c r="T7" s="263">
        <v>8</v>
      </c>
      <c r="U7" s="264">
        <v>9</v>
      </c>
      <c r="V7" s="264">
        <v>10</v>
      </c>
      <c r="W7" s="264">
        <v>11</v>
      </c>
      <c r="X7" s="264">
        <v>12</v>
      </c>
      <c r="Y7" s="264"/>
      <c r="Z7" s="263">
        <v>13</v>
      </c>
      <c r="AA7" s="264">
        <v>14</v>
      </c>
      <c r="AB7" s="264">
        <v>15</v>
      </c>
      <c r="AC7" s="264">
        <v>16</v>
      </c>
      <c r="AD7" s="264">
        <v>17</v>
      </c>
      <c r="AE7" s="265"/>
      <c r="AF7" s="263">
        <v>18</v>
      </c>
      <c r="AG7" s="264">
        <v>19</v>
      </c>
      <c r="AH7" s="264">
        <v>20</v>
      </c>
      <c r="AI7" s="264">
        <v>21</v>
      </c>
      <c r="AJ7" s="267">
        <v>22</v>
      </c>
      <c r="AK7" s="265"/>
      <c r="AL7" s="263">
        <v>23</v>
      </c>
      <c r="AM7" s="264">
        <v>24</v>
      </c>
      <c r="AN7" s="264"/>
      <c r="AO7" s="258">
        <v>25</v>
      </c>
      <c r="AP7" s="267">
        <v>26</v>
      </c>
      <c r="AQ7" s="267"/>
      <c r="AR7" s="263"/>
      <c r="AS7" s="264">
        <v>27</v>
      </c>
      <c r="AT7" s="264">
        <v>28</v>
      </c>
      <c r="AU7" s="264">
        <v>29</v>
      </c>
      <c r="AV7" s="267">
        <v>30</v>
      </c>
      <c r="AW7" s="267"/>
      <c r="AX7" s="263">
        <v>31</v>
      </c>
      <c r="AY7" s="264">
        <v>32</v>
      </c>
      <c r="AZ7" s="264">
        <v>33</v>
      </c>
      <c r="BA7" s="264">
        <v>34</v>
      </c>
      <c r="BB7" s="264">
        <v>35</v>
      </c>
      <c r="BC7" s="264"/>
      <c r="BD7" s="263">
        <v>36</v>
      </c>
      <c r="BE7" s="264">
        <v>37</v>
      </c>
      <c r="BF7" s="264">
        <v>38</v>
      </c>
      <c r="BG7" s="264">
        <v>39</v>
      </c>
      <c r="BH7" s="267">
        <v>40</v>
      </c>
      <c r="BI7" s="267"/>
      <c r="BJ7" s="263"/>
      <c r="BK7" s="264"/>
      <c r="BL7" s="264">
        <v>41</v>
      </c>
      <c r="BM7" s="264">
        <v>42</v>
      </c>
      <c r="BN7" s="267">
        <v>43</v>
      </c>
      <c r="BO7" s="265"/>
      <c r="BP7" s="263">
        <v>44</v>
      </c>
      <c r="BQ7" s="264">
        <v>45</v>
      </c>
      <c r="BR7" s="264">
        <v>46</v>
      </c>
      <c r="BS7" s="264">
        <v>47</v>
      </c>
      <c r="BT7" s="267">
        <v>48</v>
      </c>
      <c r="BU7" s="267"/>
      <c r="BV7" s="263">
        <v>49</v>
      </c>
      <c r="BW7" s="264">
        <v>50</v>
      </c>
      <c r="BX7" s="264">
        <v>51</v>
      </c>
      <c r="BY7" s="264">
        <v>52</v>
      </c>
      <c r="BZ7" s="267">
        <v>53</v>
      </c>
      <c r="CA7" s="267"/>
      <c r="CB7" s="263">
        <v>54</v>
      </c>
      <c r="CC7" s="264">
        <v>55</v>
      </c>
      <c r="CD7" s="264">
        <v>56</v>
      </c>
      <c r="CE7" s="264">
        <v>57</v>
      </c>
      <c r="CF7" s="267">
        <v>58</v>
      </c>
      <c r="CG7" s="265"/>
      <c r="CH7" s="263">
        <v>59</v>
      </c>
      <c r="CI7" s="264">
        <v>60</v>
      </c>
      <c r="CJ7" s="264">
        <v>61</v>
      </c>
      <c r="CK7" s="264">
        <v>62</v>
      </c>
      <c r="CL7" s="267">
        <v>63</v>
      </c>
      <c r="CM7" s="267"/>
      <c r="CN7" s="263">
        <v>64</v>
      </c>
      <c r="CO7" s="264">
        <v>65</v>
      </c>
      <c r="CP7" s="264">
        <v>66</v>
      </c>
      <c r="CQ7" s="264">
        <v>67</v>
      </c>
      <c r="CR7" s="267">
        <v>68</v>
      </c>
      <c r="CS7" s="267"/>
      <c r="CT7" s="263">
        <v>69</v>
      </c>
      <c r="CU7" s="264">
        <v>70</v>
      </c>
      <c r="CV7" s="264">
        <v>71</v>
      </c>
      <c r="CW7" s="264">
        <v>72</v>
      </c>
      <c r="CX7" s="267">
        <v>73</v>
      </c>
      <c r="CY7" s="265"/>
      <c r="CZ7" s="263">
        <v>74</v>
      </c>
      <c r="DA7" s="264">
        <v>75</v>
      </c>
      <c r="DB7" s="264">
        <v>76</v>
      </c>
      <c r="DC7" s="264">
        <v>77</v>
      </c>
      <c r="DD7" s="267">
        <v>78</v>
      </c>
      <c r="DE7" s="267"/>
      <c r="DF7" s="263">
        <v>79</v>
      </c>
      <c r="DG7" s="264">
        <v>80</v>
      </c>
      <c r="DH7" s="264">
        <v>81</v>
      </c>
      <c r="DI7" s="264">
        <v>82</v>
      </c>
      <c r="DJ7" s="267"/>
      <c r="DK7" s="267"/>
      <c r="DL7" s="263">
        <v>83</v>
      </c>
      <c r="DM7" s="264">
        <v>84</v>
      </c>
      <c r="DN7" s="264">
        <v>85</v>
      </c>
      <c r="DO7" s="264">
        <v>86</v>
      </c>
      <c r="DP7" s="267">
        <v>87</v>
      </c>
      <c r="DQ7" s="267"/>
      <c r="DR7" s="263">
        <v>88</v>
      </c>
      <c r="DS7" s="264">
        <v>89</v>
      </c>
      <c r="DT7" s="264">
        <v>90</v>
      </c>
      <c r="DU7" s="264">
        <v>91</v>
      </c>
      <c r="DV7" s="267">
        <v>92</v>
      </c>
      <c r="DW7" s="267"/>
      <c r="DX7" s="263">
        <v>93</v>
      </c>
      <c r="DY7" s="264">
        <v>94</v>
      </c>
      <c r="DZ7" s="264">
        <v>95</v>
      </c>
      <c r="EA7" s="264">
        <v>96</v>
      </c>
      <c r="EB7" s="267">
        <v>97</v>
      </c>
      <c r="EC7" s="265"/>
      <c r="ED7" s="263">
        <v>98</v>
      </c>
      <c r="EE7" s="264">
        <v>99</v>
      </c>
      <c r="EF7" s="264">
        <v>100</v>
      </c>
      <c r="EG7" s="264"/>
      <c r="EH7" s="267"/>
      <c r="EI7" s="265"/>
      <c r="EJ7" s="263"/>
      <c r="EK7" s="264"/>
      <c r="EL7" s="264"/>
      <c r="EM7" s="264"/>
      <c r="EN7" s="267"/>
      <c r="EO7" s="267"/>
      <c r="EP7" s="263"/>
      <c r="EQ7" s="264"/>
      <c r="ER7" s="264"/>
      <c r="ES7" s="264"/>
      <c r="ET7" s="267"/>
      <c r="EU7" s="267"/>
      <c r="EV7" s="662"/>
      <c r="EW7" s="681"/>
      <c r="EX7" s="670"/>
      <c r="EY7" s="670"/>
      <c r="EZ7" s="671"/>
      <c r="FA7" s="672"/>
      <c r="FB7" s="683"/>
      <c r="FC7" s="653"/>
      <c r="FD7" s="97" t="s">
        <v>46</v>
      </c>
      <c r="FE7" s="3" t="s">
        <v>126</v>
      </c>
    </row>
    <row r="8" spans="1:161" ht="15.75" customHeight="1" x14ac:dyDescent="0.25">
      <c r="A8" s="97"/>
      <c r="B8" s="268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655"/>
      <c r="F8" s="231"/>
      <c r="G8" s="269"/>
      <c r="H8" s="270"/>
      <c r="I8" s="271"/>
      <c r="J8" s="271"/>
      <c r="K8" s="271"/>
      <c r="L8" s="271"/>
      <c r="M8" s="271"/>
      <c r="N8" s="272"/>
      <c r="O8" s="271"/>
      <c r="P8" s="271"/>
      <c r="Q8" s="271"/>
      <c r="R8" s="271"/>
      <c r="S8" s="271"/>
      <c r="T8" s="272"/>
      <c r="U8" s="271"/>
      <c r="V8" s="271"/>
      <c r="W8" s="271"/>
      <c r="X8" s="271"/>
      <c r="Y8" s="271"/>
      <c r="Z8" s="272"/>
      <c r="AA8" s="271"/>
      <c r="AB8" s="271"/>
      <c r="AC8" s="271"/>
      <c r="AD8" s="271"/>
      <c r="AE8" s="273"/>
      <c r="AF8" s="272"/>
      <c r="AG8" s="271"/>
      <c r="AH8" s="271"/>
      <c r="AI8" s="271"/>
      <c r="AJ8" s="274"/>
      <c r="AK8" s="273"/>
      <c r="AL8" s="272"/>
      <c r="AM8" s="271"/>
      <c r="AN8" s="271"/>
      <c r="AO8" s="271"/>
      <c r="AP8" s="274"/>
      <c r="AQ8" s="274"/>
      <c r="AR8" s="272"/>
      <c r="AS8" s="271"/>
      <c r="AT8" s="271"/>
      <c r="AU8" s="271"/>
      <c r="AV8" s="274"/>
      <c r="AW8" s="274"/>
      <c r="AX8" s="272"/>
      <c r="AY8" s="271"/>
      <c r="AZ8" s="271"/>
      <c r="BA8" s="271"/>
      <c r="BB8" s="271"/>
      <c r="BC8" s="271"/>
      <c r="BD8" s="272"/>
      <c r="BE8" s="271"/>
      <c r="BF8" s="271"/>
      <c r="BG8" s="271"/>
      <c r="BH8" s="274"/>
      <c r="BI8" s="274"/>
      <c r="BJ8" s="272"/>
      <c r="BK8" s="271"/>
      <c r="BL8" s="271"/>
      <c r="BM8" s="271"/>
      <c r="BN8" s="274"/>
      <c r="BO8" s="273"/>
      <c r="BP8" s="272"/>
      <c r="BQ8" s="271"/>
      <c r="BR8" s="271"/>
      <c r="BS8" s="271"/>
      <c r="BT8" s="274"/>
      <c r="BU8" s="274"/>
      <c r="BV8" s="272"/>
      <c r="BW8" s="271"/>
      <c r="BX8" s="271"/>
      <c r="BY8" s="271"/>
      <c r="BZ8" s="274"/>
      <c r="CA8" s="274"/>
      <c r="CB8" s="272"/>
      <c r="CC8" s="271"/>
      <c r="CD8" s="271"/>
      <c r="CE8" s="271"/>
      <c r="CF8" s="274"/>
      <c r="CG8" s="273"/>
      <c r="CH8" s="272"/>
      <c r="CI8" s="271"/>
      <c r="CJ8" s="271"/>
      <c r="CK8" s="271"/>
      <c r="CL8" s="274"/>
      <c r="CM8" s="274"/>
      <c r="CN8" s="272"/>
      <c r="CO8" s="271"/>
      <c r="CP8" s="271"/>
      <c r="CQ8" s="271"/>
      <c r="CR8" s="274"/>
      <c r="CS8" s="274"/>
      <c r="CT8" s="272"/>
      <c r="CU8" s="271"/>
      <c r="CV8" s="271"/>
      <c r="CW8" s="271"/>
      <c r="CX8" s="274"/>
      <c r="CY8" s="273"/>
      <c r="CZ8" s="272"/>
      <c r="DA8" s="271"/>
      <c r="DB8" s="271"/>
      <c r="DC8" s="271"/>
      <c r="DD8" s="274"/>
      <c r="DE8" s="274"/>
      <c r="DF8" s="272"/>
      <c r="DG8" s="271"/>
      <c r="DH8" s="271"/>
      <c r="DI8" s="271"/>
      <c r="DJ8" s="274"/>
      <c r="DK8" s="274"/>
      <c r="DL8" s="272"/>
      <c r="DM8" s="271"/>
      <c r="DN8" s="271"/>
      <c r="DO8" s="271"/>
      <c r="DP8" s="274"/>
      <c r="DQ8" s="274"/>
      <c r="DR8" s="272"/>
      <c r="DS8" s="271"/>
      <c r="DT8" s="271"/>
      <c r="DU8" s="271"/>
      <c r="DV8" s="274"/>
      <c r="DW8" s="274"/>
      <c r="DX8" s="272"/>
      <c r="DY8" s="271"/>
      <c r="DZ8" s="271"/>
      <c r="EA8" s="271"/>
      <c r="EB8" s="274"/>
      <c r="EC8" s="273"/>
      <c r="ED8" s="272"/>
      <c r="EE8" s="271"/>
      <c r="EF8" s="271"/>
      <c r="EG8" s="271"/>
      <c r="EH8" s="274"/>
      <c r="EI8" s="273"/>
      <c r="EJ8" s="272"/>
      <c r="EK8" s="271"/>
      <c r="EL8" s="271"/>
      <c r="EM8" s="271"/>
      <c r="EN8" s="274"/>
      <c r="EO8" s="274"/>
      <c r="EP8" s="272"/>
      <c r="EQ8" s="271"/>
      <c r="ER8" s="271"/>
      <c r="ES8" s="271"/>
      <c r="ET8" s="274"/>
      <c r="EU8" s="274"/>
      <c r="EV8" s="236">
        <f ca="1">IF(D8="","",COUNTIF($H8:$EU8,"/"))</f>
        <v>0</v>
      </c>
      <c r="EW8" s="275">
        <f t="shared" ref="EW8:EW52" ca="1" si="0">IF(D8="","",COUNTIF($H8:$EU8,"/"))</f>
        <v>0</v>
      </c>
      <c r="EX8" s="276">
        <f t="shared" ref="EX8:EX52" ca="1" si="1">IF(D8="","",COUNTIF($D8:$EU8,"ป"))</f>
        <v>0</v>
      </c>
      <c r="EY8" s="276">
        <f t="shared" ref="EY8:EY52" ca="1" si="2">IF(D8="","",COUNTIF($H8:$EU8,"ล"))</f>
        <v>0</v>
      </c>
      <c r="EZ8" s="277">
        <f t="shared" ref="EZ8:EZ52" ca="1" si="3">IF(D8="","",COUNTIF($H8:$EU8,"ข"))</f>
        <v>0</v>
      </c>
      <c r="FA8" s="235">
        <f t="shared" ref="FA8:FA52" ca="1" si="4">IF(C8="","",IF(ISERR(EW8*100/EY$5),0,EW8*100/EY$5))</f>
        <v>0</v>
      </c>
      <c r="FB8" s="278"/>
      <c r="FC8" s="279"/>
      <c r="FD8" s="97" t="s">
        <v>103</v>
      </c>
      <c r="FE8" s="3" t="s">
        <v>127</v>
      </c>
    </row>
    <row r="9" spans="1:161" ht="15.75" customHeight="1" x14ac:dyDescent="0.25">
      <c r="A9" s="97"/>
      <c r="B9" s="28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657"/>
      <c r="F9" s="121"/>
      <c r="G9" s="281"/>
      <c r="H9" s="282"/>
      <c r="I9" s="283"/>
      <c r="J9" s="283"/>
      <c r="K9" s="283"/>
      <c r="L9" s="283"/>
      <c r="M9" s="283"/>
      <c r="N9" s="284"/>
      <c r="O9" s="283"/>
      <c r="P9" s="283"/>
      <c r="Q9" s="283"/>
      <c r="R9" s="283"/>
      <c r="S9" s="283"/>
      <c r="T9" s="284"/>
      <c r="U9" s="283"/>
      <c r="V9" s="283"/>
      <c r="W9" s="283"/>
      <c r="X9" s="283"/>
      <c r="Y9" s="283"/>
      <c r="Z9" s="284"/>
      <c r="AA9" s="283"/>
      <c r="AB9" s="283"/>
      <c r="AC9" s="283"/>
      <c r="AD9" s="283"/>
      <c r="AE9" s="285"/>
      <c r="AF9" s="284"/>
      <c r="AG9" s="283"/>
      <c r="AH9" s="283"/>
      <c r="AI9" s="283"/>
      <c r="AJ9" s="286"/>
      <c r="AK9" s="285"/>
      <c r="AL9" s="284"/>
      <c r="AM9" s="283"/>
      <c r="AN9" s="283"/>
      <c r="AO9" s="283"/>
      <c r="AP9" s="286"/>
      <c r="AQ9" s="286"/>
      <c r="AR9" s="284"/>
      <c r="AS9" s="283"/>
      <c r="AT9" s="283"/>
      <c r="AU9" s="283"/>
      <c r="AV9" s="286"/>
      <c r="AW9" s="286"/>
      <c r="AX9" s="284"/>
      <c r="AY9" s="283"/>
      <c r="AZ9" s="283"/>
      <c r="BA9" s="283"/>
      <c r="BB9" s="283"/>
      <c r="BC9" s="283"/>
      <c r="BD9" s="284"/>
      <c r="BE9" s="283"/>
      <c r="BF9" s="283"/>
      <c r="BG9" s="283"/>
      <c r="BH9" s="286"/>
      <c r="BI9" s="286"/>
      <c r="BJ9" s="284"/>
      <c r="BK9" s="283"/>
      <c r="BL9" s="283"/>
      <c r="BM9" s="283"/>
      <c r="BN9" s="286"/>
      <c r="BO9" s="285"/>
      <c r="BP9" s="284"/>
      <c r="BQ9" s="283"/>
      <c r="BR9" s="283"/>
      <c r="BS9" s="283"/>
      <c r="BT9" s="286"/>
      <c r="BU9" s="286"/>
      <c r="BV9" s="284"/>
      <c r="BW9" s="283"/>
      <c r="BX9" s="283"/>
      <c r="BY9" s="283"/>
      <c r="BZ9" s="286"/>
      <c r="CA9" s="286"/>
      <c r="CB9" s="284"/>
      <c r="CC9" s="283"/>
      <c r="CD9" s="283"/>
      <c r="CE9" s="283"/>
      <c r="CF9" s="286"/>
      <c r="CG9" s="285"/>
      <c r="CH9" s="284"/>
      <c r="CI9" s="283"/>
      <c r="CJ9" s="283"/>
      <c r="CK9" s="283"/>
      <c r="CL9" s="286"/>
      <c r="CM9" s="286"/>
      <c r="CN9" s="284"/>
      <c r="CO9" s="283"/>
      <c r="CP9" s="283"/>
      <c r="CQ9" s="283"/>
      <c r="CR9" s="286"/>
      <c r="CS9" s="286"/>
      <c r="CT9" s="284"/>
      <c r="CU9" s="283"/>
      <c r="CV9" s="283"/>
      <c r="CW9" s="283"/>
      <c r="CX9" s="286"/>
      <c r="CY9" s="285"/>
      <c r="CZ9" s="284"/>
      <c r="DA9" s="283"/>
      <c r="DB9" s="283"/>
      <c r="DC9" s="283"/>
      <c r="DD9" s="286"/>
      <c r="DE9" s="286"/>
      <c r="DF9" s="284"/>
      <c r="DG9" s="283"/>
      <c r="DH9" s="283"/>
      <c r="DI9" s="283"/>
      <c r="DJ9" s="286"/>
      <c r="DK9" s="286"/>
      <c r="DL9" s="284"/>
      <c r="DM9" s="283"/>
      <c r="DN9" s="283"/>
      <c r="DO9" s="283"/>
      <c r="DP9" s="286"/>
      <c r="DQ9" s="286"/>
      <c r="DR9" s="284"/>
      <c r="DS9" s="283"/>
      <c r="DT9" s="283"/>
      <c r="DU9" s="283"/>
      <c r="DV9" s="286"/>
      <c r="DW9" s="286"/>
      <c r="DX9" s="284"/>
      <c r="DY9" s="283"/>
      <c r="DZ9" s="283"/>
      <c r="EA9" s="283"/>
      <c r="EB9" s="286"/>
      <c r="EC9" s="285"/>
      <c r="ED9" s="284"/>
      <c r="EE9" s="283"/>
      <c r="EF9" s="283"/>
      <c r="EG9" s="283"/>
      <c r="EH9" s="286"/>
      <c r="EI9" s="285"/>
      <c r="EJ9" s="284"/>
      <c r="EK9" s="283"/>
      <c r="EL9" s="283"/>
      <c r="EM9" s="283"/>
      <c r="EN9" s="286"/>
      <c r="EO9" s="286"/>
      <c r="EP9" s="284"/>
      <c r="EQ9" s="283"/>
      <c r="ER9" s="283"/>
      <c r="ES9" s="283"/>
      <c r="ET9" s="286"/>
      <c r="EU9" s="286"/>
      <c r="EV9" s="240">
        <f ca="1">IF(D9="","",COUNTIF($H9:$EU9,"/"))</f>
        <v>0</v>
      </c>
      <c r="EW9" s="232">
        <f t="shared" ca="1" si="0"/>
        <v>0</v>
      </c>
      <c r="EX9" s="233">
        <f t="shared" ca="1" si="1"/>
        <v>0</v>
      </c>
      <c r="EY9" s="233">
        <f t="shared" ca="1" si="2"/>
        <v>0</v>
      </c>
      <c r="EZ9" s="234">
        <f t="shared" ca="1" si="3"/>
        <v>0</v>
      </c>
      <c r="FA9" s="235">
        <f t="shared" ca="1" si="4"/>
        <v>0</v>
      </c>
      <c r="FB9" s="287"/>
      <c r="FC9" s="288"/>
      <c r="FD9" s="97" t="s">
        <v>115</v>
      </c>
      <c r="FE9" s="3" t="s">
        <v>102</v>
      </c>
    </row>
    <row r="10" spans="1:161" ht="15.75" customHeight="1" x14ac:dyDescent="0.25">
      <c r="A10" s="97"/>
      <c r="B10" s="28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657"/>
      <c r="F10" s="121"/>
      <c r="G10" s="281"/>
      <c r="H10" s="282"/>
      <c r="I10" s="283"/>
      <c r="J10" s="283"/>
      <c r="K10" s="283"/>
      <c r="L10" s="283"/>
      <c r="M10" s="283"/>
      <c r="N10" s="284"/>
      <c r="O10" s="283"/>
      <c r="P10" s="283"/>
      <c r="Q10" s="283"/>
      <c r="R10" s="283"/>
      <c r="S10" s="283"/>
      <c r="T10" s="284"/>
      <c r="U10" s="283"/>
      <c r="V10" s="283"/>
      <c r="W10" s="283"/>
      <c r="X10" s="283"/>
      <c r="Y10" s="283"/>
      <c r="Z10" s="284"/>
      <c r="AA10" s="283"/>
      <c r="AB10" s="283"/>
      <c r="AC10" s="283"/>
      <c r="AD10" s="283"/>
      <c r="AE10" s="285"/>
      <c r="AF10" s="284"/>
      <c r="AG10" s="283"/>
      <c r="AH10" s="283"/>
      <c r="AI10" s="283"/>
      <c r="AJ10" s="286"/>
      <c r="AK10" s="285"/>
      <c r="AL10" s="284"/>
      <c r="AM10" s="283"/>
      <c r="AN10" s="283"/>
      <c r="AO10" s="283"/>
      <c r="AP10" s="286"/>
      <c r="AQ10" s="286"/>
      <c r="AR10" s="284"/>
      <c r="AS10" s="283"/>
      <c r="AT10" s="283"/>
      <c r="AU10" s="283"/>
      <c r="AV10" s="286"/>
      <c r="AW10" s="286"/>
      <c r="AX10" s="284"/>
      <c r="AY10" s="283"/>
      <c r="AZ10" s="283"/>
      <c r="BA10" s="283"/>
      <c r="BB10" s="283"/>
      <c r="BC10" s="283"/>
      <c r="BD10" s="284"/>
      <c r="BE10" s="283"/>
      <c r="BF10" s="283"/>
      <c r="BG10" s="283"/>
      <c r="BH10" s="286"/>
      <c r="BI10" s="286"/>
      <c r="BJ10" s="284"/>
      <c r="BK10" s="283"/>
      <c r="BL10" s="283"/>
      <c r="BM10" s="283"/>
      <c r="BN10" s="286"/>
      <c r="BO10" s="285"/>
      <c r="BP10" s="284"/>
      <c r="BQ10" s="283"/>
      <c r="BR10" s="283"/>
      <c r="BS10" s="283"/>
      <c r="BT10" s="286"/>
      <c r="BU10" s="286"/>
      <c r="BV10" s="284"/>
      <c r="BW10" s="283"/>
      <c r="BX10" s="283"/>
      <c r="BY10" s="283"/>
      <c r="BZ10" s="286"/>
      <c r="CA10" s="286"/>
      <c r="CB10" s="284"/>
      <c r="CC10" s="283"/>
      <c r="CD10" s="283"/>
      <c r="CE10" s="283"/>
      <c r="CF10" s="286"/>
      <c r="CG10" s="285"/>
      <c r="CH10" s="284"/>
      <c r="CI10" s="283"/>
      <c r="CJ10" s="283"/>
      <c r="CK10" s="283"/>
      <c r="CL10" s="286"/>
      <c r="CM10" s="286"/>
      <c r="CN10" s="284"/>
      <c r="CO10" s="283"/>
      <c r="CP10" s="283"/>
      <c r="CQ10" s="283"/>
      <c r="CR10" s="286"/>
      <c r="CS10" s="286"/>
      <c r="CT10" s="284"/>
      <c r="CU10" s="283"/>
      <c r="CV10" s="283"/>
      <c r="CW10" s="283"/>
      <c r="CX10" s="286"/>
      <c r="CY10" s="285"/>
      <c r="CZ10" s="284"/>
      <c r="DA10" s="283"/>
      <c r="DB10" s="283"/>
      <c r="DC10" s="283"/>
      <c r="DD10" s="286"/>
      <c r="DE10" s="286"/>
      <c r="DF10" s="284"/>
      <c r="DG10" s="283"/>
      <c r="DH10" s="283"/>
      <c r="DI10" s="283"/>
      <c r="DJ10" s="286"/>
      <c r="DK10" s="286"/>
      <c r="DL10" s="284"/>
      <c r="DM10" s="283"/>
      <c r="DN10" s="283"/>
      <c r="DO10" s="283"/>
      <c r="DP10" s="286"/>
      <c r="DQ10" s="286"/>
      <c r="DR10" s="284"/>
      <c r="DS10" s="283"/>
      <c r="DT10" s="283"/>
      <c r="DU10" s="283"/>
      <c r="DV10" s="286"/>
      <c r="DW10" s="286"/>
      <c r="DX10" s="284"/>
      <c r="DY10" s="283"/>
      <c r="DZ10" s="283"/>
      <c r="EA10" s="283"/>
      <c r="EB10" s="286"/>
      <c r="EC10" s="285"/>
      <c r="ED10" s="284"/>
      <c r="EE10" s="283"/>
      <c r="EF10" s="283"/>
      <c r="EG10" s="283"/>
      <c r="EH10" s="286"/>
      <c r="EI10" s="285"/>
      <c r="EJ10" s="284"/>
      <c r="EK10" s="283"/>
      <c r="EL10" s="283"/>
      <c r="EM10" s="283"/>
      <c r="EN10" s="286"/>
      <c r="EO10" s="286"/>
      <c r="EP10" s="284"/>
      <c r="EQ10" s="283"/>
      <c r="ER10" s="283"/>
      <c r="ES10" s="283"/>
      <c r="ET10" s="286"/>
      <c r="EU10" s="286"/>
      <c r="EV10" s="240">
        <f t="shared" ref="EV10:EV51" ca="1" si="5">IF(D10="","",COUNTIF($H10:$EU10,"/"))</f>
        <v>0</v>
      </c>
      <c r="EW10" s="232">
        <f t="shared" ca="1" si="0"/>
        <v>0</v>
      </c>
      <c r="EX10" s="233">
        <f t="shared" ca="1" si="1"/>
        <v>0</v>
      </c>
      <c r="EY10" s="233">
        <f t="shared" ca="1" si="2"/>
        <v>0</v>
      </c>
      <c r="EZ10" s="234">
        <f t="shared" ca="1" si="3"/>
        <v>0</v>
      </c>
      <c r="FA10" s="235">
        <f t="shared" ca="1" si="4"/>
        <v>0</v>
      </c>
      <c r="FB10" s="287"/>
      <c r="FC10" s="288"/>
      <c r="FD10" s="97" t="s">
        <v>104</v>
      </c>
      <c r="FE10" s="3" t="s">
        <v>128</v>
      </c>
    </row>
    <row r="11" spans="1:161" ht="15.75" customHeight="1" x14ac:dyDescent="0.25">
      <c r="A11" s="97"/>
      <c r="B11" s="28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657"/>
      <c r="F11" s="121"/>
      <c r="G11" s="281"/>
      <c r="H11" s="282"/>
      <c r="I11" s="283"/>
      <c r="J11" s="283"/>
      <c r="K11" s="283"/>
      <c r="L11" s="283"/>
      <c r="M11" s="283"/>
      <c r="N11" s="284"/>
      <c r="O11" s="283"/>
      <c r="P11" s="283"/>
      <c r="Q11" s="283"/>
      <c r="R11" s="283"/>
      <c r="S11" s="283"/>
      <c r="T11" s="284"/>
      <c r="U11" s="283"/>
      <c r="V11" s="283"/>
      <c r="W11" s="283"/>
      <c r="X11" s="283"/>
      <c r="Y11" s="283"/>
      <c r="Z11" s="284"/>
      <c r="AA11" s="283"/>
      <c r="AB11" s="283"/>
      <c r="AC11" s="283"/>
      <c r="AD11" s="283"/>
      <c r="AE11" s="285"/>
      <c r="AF11" s="284"/>
      <c r="AG11" s="283"/>
      <c r="AH11" s="283"/>
      <c r="AI11" s="283"/>
      <c r="AJ11" s="286"/>
      <c r="AK11" s="285"/>
      <c r="AL11" s="284"/>
      <c r="AM11" s="283"/>
      <c r="AN11" s="283"/>
      <c r="AO11" s="283"/>
      <c r="AP11" s="286"/>
      <c r="AQ11" s="286"/>
      <c r="AR11" s="284"/>
      <c r="AS11" s="283"/>
      <c r="AT11" s="283"/>
      <c r="AU11" s="283"/>
      <c r="AV11" s="286"/>
      <c r="AW11" s="286"/>
      <c r="AX11" s="284"/>
      <c r="AY11" s="283"/>
      <c r="AZ11" s="283"/>
      <c r="BA11" s="283"/>
      <c r="BB11" s="283"/>
      <c r="BC11" s="283"/>
      <c r="BD11" s="284"/>
      <c r="BE11" s="283"/>
      <c r="BF11" s="283"/>
      <c r="BG11" s="283"/>
      <c r="BH11" s="286"/>
      <c r="BI11" s="286"/>
      <c r="BJ11" s="284"/>
      <c r="BK11" s="283"/>
      <c r="BL11" s="283"/>
      <c r="BM11" s="283"/>
      <c r="BN11" s="286"/>
      <c r="BO11" s="285"/>
      <c r="BP11" s="284"/>
      <c r="BQ11" s="283"/>
      <c r="BR11" s="283"/>
      <c r="BS11" s="283"/>
      <c r="BT11" s="286"/>
      <c r="BU11" s="286"/>
      <c r="BV11" s="284"/>
      <c r="BW11" s="283"/>
      <c r="BX11" s="283"/>
      <c r="BY11" s="283"/>
      <c r="BZ11" s="286"/>
      <c r="CA11" s="286"/>
      <c r="CB11" s="284"/>
      <c r="CC11" s="283"/>
      <c r="CD11" s="283"/>
      <c r="CE11" s="283"/>
      <c r="CF11" s="286"/>
      <c r="CG11" s="285"/>
      <c r="CH11" s="284"/>
      <c r="CI11" s="283"/>
      <c r="CJ11" s="283"/>
      <c r="CK11" s="283"/>
      <c r="CL11" s="286"/>
      <c r="CM11" s="286"/>
      <c r="CN11" s="284"/>
      <c r="CO11" s="283"/>
      <c r="CP11" s="283"/>
      <c r="CQ11" s="283"/>
      <c r="CR11" s="286"/>
      <c r="CS11" s="286"/>
      <c r="CT11" s="284"/>
      <c r="CU11" s="283"/>
      <c r="CV11" s="283"/>
      <c r="CW11" s="283"/>
      <c r="CX11" s="286"/>
      <c r="CY11" s="285"/>
      <c r="CZ11" s="284"/>
      <c r="DA11" s="283"/>
      <c r="DB11" s="283"/>
      <c r="DC11" s="283"/>
      <c r="DD11" s="286"/>
      <c r="DE11" s="286"/>
      <c r="DF11" s="284"/>
      <c r="DG11" s="283"/>
      <c r="DH11" s="283"/>
      <c r="DI11" s="283"/>
      <c r="DJ11" s="286"/>
      <c r="DK11" s="286"/>
      <c r="DL11" s="284"/>
      <c r="DM11" s="283"/>
      <c r="DN11" s="283"/>
      <c r="DO11" s="283"/>
      <c r="DP11" s="286"/>
      <c r="DQ11" s="286"/>
      <c r="DR11" s="284"/>
      <c r="DS11" s="283"/>
      <c r="DT11" s="283"/>
      <c r="DU11" s="283"/>
      <c r="DV11" s="286"/>
      <c r="DW11" s="286"/>
      <c r="DX11" s="284"/>
      <c r="DY11" s="283"/>
      <c r="DZ11" s="283"/>
      <c r="EA11" s="283"/>
      <c r="EB11" s="286"/>
      <c r="EC11" s="285"/>
      <c r="ED11" s="284"/>
      <c r="EE11" s="283"/>
      <c r="EF11" s="283"/>
      <c r="EG11" s="283"/>
      <c r="EH11" s="286"/>
      <c r="EI11" s="285"/>
      <c r="EJ11" s="284"/>
      <c r="EK11" s="283"/>
      <c r="EL11" s="283"/>
      <c r="EM11" s="283"/>
      <c r="EN11" s="286"/>
      <c r="EO11" s="286"/>
      <c r="EP11" s="284"/>
      <c r="EQ11" s="283"/>
      <c r="ER11" s="283"/>
      <c r="ES11" s="283"/>
      <c r="ET11" s="286"/>
      <c r="EU11" s="286"/>
      <c r="EV11" s="240">
        <f t="shared" ca="1" si="5"/>
        <v>0</v>
      </c>
      <c r="EW11" s="232">
        <f t="shared" ca="1" si="0"/>
        <v>0</v>
      </c>
      <c r="EX11" s="233">
        <f t="shared" ca="1" si="1"/>
        <v>0</v>
      </c>
      <c r="EY11" s="233">
        <f t="shared" ca="1" si="2"/>
        <v>0</v>
      </c>
      <c r="EZ11" s="234">
        <f t="shared" ca="1" si="3"/>
        <v>0</v>
      </c>
      <c r="FA11" s="235">
        <f t="shared" ca="1" si="4"/>
        <v>0</v>
      </c>
      <c r="FB11" s="287"/>
      <c r="FC11" s="288"/>
      <c r="FD11" s="97" t="s">
        <v>116</v>
      </c>
      <c r="FE11" s="3" t="s">
        <v>129</v>
      </c>
    </row>
    <row r="12" spans="1:161" ht="15.75" customHeight="1" x14ac:dyDescent="0.25">
      <c r="A12" s="97"/>
      <c r="B12" s="28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657"/>
      <c r="F12" s="121"/>
      <c r="G12" s="281"/>
      <c r="H12" s="282"/>
      <c r="I12" s="283"/>
      <c r="J12" s="283"/>
      <c r="K12" s="283"/>
      <c r="L12" s="283"/>
      <c r="M12" s="283"/>
      <c r="N12" s="284"/>
      <c r="O12" s="283"/>
      <c r="P12" s="283"/>
      <c r="Q12" s="283"/>
      <c r="R12" s="283"/>
      <c r="S12" s="283"/>
      <c r="T12" s="284"/>
      <c r="U12" s="283"/>
      <c r="V12" s="283"/>
      <c r="W12" s="283"/>
      <c r="X12" s="283"/>
      <c r="Y12" s="283"/>
      <c r="Z12" s="284"/>
      <c r="AA12" s="283"/>
      <c r="AB12" s="283"/>
      <c r="AC12" s="283"/>
      <c r="AD12" s="283"/>
      <c r="AE12" s="285"/>
      <c r="AF12" s="284"/>
      <c r="AG12" s="283"/>
      <c r="AH12" s="283"/>
      <c r="AI12" s="283"/>
      <c r="AJ12" s="286"/>
      <c r="AK12" s="285"/>
      <c r="AL12" s="284"/>
      <c r="AM12" s="283"/>
      <c r="AN12" s="283"/>
      <c r="AO12" s="283"/>
      <c r="AP12" s="286"/>
      <c r="AQ12" s="286"/>
      <c r="AR12" s="284"/>
      <c r="AS12" s="283"/>
      <c r="AT12" s="283"/>
      <c r="AU12" s="283"/>
      <c r="AV12" s="286"/>
      <c r="AW12" s="286"/>
      <c r="AX12" s="284"/>
      <c r="AY12" s="283"/>
      <c r="AZ12" s="283"/>
      <c r="BA12" s="283"/>
      <c r="BB12" s="283"/>
      <c r="BC12" s="283"/>
      <c r="BD12" s="284"/>
      <c r="BE12" s="283"/>
      <c r="BF12" s="283"/>
      <c r="BG12" s="283"/>
      <c r="BH12" s="286"/>
      <c r="BI12" s="286"/>
      <c r="BJ12" s="284"/>
      <c r="BK12" s="283"/>
      <c r="BL12" s="283"/>
      <c r="BM12" s="283"/>
      <c r="BN12" s="286"/>
      <c r="BO12" s="285"/>
      <c r="BP12" s="284"/>
      <c r="BQ12" s="283"/>
      <c r="BR12" s="283"/>
      <c r="BS12" s="283"/>
      <c r="BT12" s="286"/>
      <c r="BU12" s="286"/>
      <c r="BV12" s="284"/>
      <c r="BW12" s="283"/>
      <c r="BX12" s="283"/>
      <c r="BY12" s="283"/>
      <c r="BZ12" s="286"/>
      <c r="CA12" s="286"/>
      <c r="CB12" s="284"/>
      <c r="CC12" s="283"/>
      <c r="CD12" s="283"/>
      <c r="CE12" s="283"/>
      <c r="CF12" s="286"/>
      <c r="CG12" s="285"/>
      <c r="CH12" s="284"/>
      <c r="CI12" s="283"/>
      <c r="CJ12" s="283"/>
      <c r="CK12" s="283"/>
      <c r="CL12" s="286"/>
      <c r="CM12" s="286"/>
      <c r="CN12" s="284"/>
      <c r="CO12" s="283"/>
      <c r="CP12" s="283"/>
      <c r="CQ12" s="283"/>
      <c r="CR12" s="286"/>
      <c r="CS12" s="286"/>
      <c r="CT12" s="284"/>
      <c r="CU12" s="283"/>
      <c r="CV12" s="283"/>
      <c r="CW12" s="283"/>
      <c r="CX12" s="286"/>
      <c r="CY12" s="285"/>
      <c r="CZ12" s="284"/>
      <c r="DA12" s="283"/>
      <c r="DB12" s="283"/>
      <c r="DC12" s="283"/>
      <c r="DD12" s="286"/>
      <c r="DE12" s="286"/>
      <c r="DF12" s="284"/>
      <c r="DG12" s="283"/>
      <c r="DH12" s="283"/>
      <c r="DI12" s="283"/>
      <c r="DJ12" s="286"/>
      <c r="DK12" s="286"/>
      <c r="DL12" s="284"/>
      <c r="DM12" s="283"/>
      <c r="DN12" s="283"/>
      <c r="DO12" s="283"/>
      <c r="DP12" s="286"/>
      <c r="DQ12" s="286"/>
      <c r="DR12" s="284"/>
      <c r="DS12" s="283"/>
      <c r="DT12" s="283"/>
      <c r="DU12" s="283"/>
      <c r="DV12" s="286"/>
      <c r="DW12" s="286"/>
      <c r="DX12" s="284"/>
      <c r="DY12" s="283"/>
      <c r="DZ12" s="283"/>
      <c r="EA12" s="283"/>
      <c r="EB12" s="286"/>
      <c r="EC12" s="285"/>
      <c r="ED12" s="284"/>
      <c r="EE12" s="283"/>
      <c r="EF12" s="283"/>
      <c r="EG12" s="283"/>
      <c r="EH12" s="286"/>
      <c r="EI12" s="285"/>
      <c r="EJ12" s="284"/>
      <c r="EK12" s="283"/>
      <c r="EL12" s="283"/>
      <c r="EM12" s="283"/>
      <c r="EN12" s="286"/>
      <c r="EO12" s="286"/>
      <c r="EP12" s="284"/>
      <c r="EQ12" s="283"/>
      <c r="ER12" s="283"/>
      <c r="ES12" s="283"/>
      <c r="ET12" s="286"/>
      <c r="EU12" s="286"/>
      <c r="EV12" s="240">
        <f t="shared" ca="1" si="5"/>
        <v>0</v>
      </c>
      <c r="EW12" s="232">
        <f t="shared" ca="1" si="0"/>
        <v>0</v>
      </c>
      <c r="EX12" s="233">
        <f t="shared" ca="1" si="1"/>
        <v>0</v>
      </c>
      <c r="EY12" s="233">
        <f t="shared" ca="1" si="2"/>
        <v>0</v>
      </c>
      <c r="EZ12" s="234">
        <f t="shared" ca="1" si="3"/>
        <v>0</v>
      </c>
      <c r="FA12" s="235">
        <f t="shared" ca="1" si="4"/>
        <v>0</v>
      </c>
      <c r="FB12" s="287"/>
      <c r="FC12" s="288"/>
      <c r="FD12" s="97" t="s">
        <v>105</v>
      </c>
    </row>
    <row r="13" spans="1:161" ht="15.75" customHeight="1" x14ac:dyDescent="0.25">
      <c r="A13" s="97"/>
      <c r="B13" s="28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657"/>
      <c r="F13" s="121"/>
      <c r="G13" s="281"/>
      <c r="H13" s="282"/>
      <c r="I13" s="283"/>
      <c r="J13" s="283"/>
      <c r="K13" s="283"/>
      <c r="L13" s="283"/>
      <c r="M13" s="283"/>
      <c r="N13" s="284"/>
      <c r="O13" s="283"/>
      <c r="P13" s="283"/>
      <c r="Q13" s="283"/>
      <c r="R13" s="283"/>
      <c r="S13" s="283"/>
      <c r="T13" s="284"/>
      <c r="U13" s="283"/>
      <c r="V13" s="283"/>
      <c r="W13" s="283"/>
      <c r="X13" s="283"/>
      <c r="Y13" s="283"/>
      <c r="Z13" s="284"/>
      <c r="AA13" s="283"/>
      <c r="AB13" s="283"/>
      <c r="AC13" s="283"/>
      <c r="AD13" s="283"/>
      <c r="AE13" s="285"/>
      <c r="AF13" s="284"/>
      <c r="AG13" s="283"/>
      <c r="AH13" s="283"/>
      <c r="AI13" s="283"/>
      <c r="AJ13" s="286"/>
      <c r="AK13" s="285"/>
      <c r="AL13" s="284"/>
      <c r="AM13" s="283"/>
      <c r="AN13" s="283"/>
      <c r="AO13" s="283"/>
      <c r="AP13" s="286"/>
      <c r="AQ13" s="286"/>
      <c r="AR13" s="284"/>
      <c r="AS13" s="283"/>
      <c r="AT13" s="283"/>
      <c r="AU13" s="283"/>
      <c r="AV13" s="286"/>
      <c r="AW13" s="286"/>
      <c r="AX13" s="284"/>
      <c r="AY13" s="283"/>
      <c r="AZ13" s="283"/>
      <c r="BA13" s="283"/>
      <c r="BB13" s="283"/>
      <c r="BC13" s="283"/>
      <c r="BD13" s="284"/>
      <c r="BE13" s="283"/>
      <c r="BF13" s="283"/>
      <c r="BG13" s="283"/>
      <c r="BH13" s="286"/>
      <c r="BI13" s="286"/>
      <c r="BJ13" s="284"/>
      <c r="BK13" s="283"/>
      <c r="BL13" s="283"/>
      <c r="BM13" s="283"/>
      <c r="BN13" s="286"/>
      <c r="BO13" s="285"/>
      <c r="BP13" s="284"/>
      <c r="BQ13" s="283"/>
      <c r="BR13" s="283"/>
      <c r="BS13" s="283"/>
      <c r="BT13" s="286"/>
      <c r="BU13" s="286"/>
      <c r="BV13" s="284"/>
      <c r="BW13" s="283"/>
      <c r="BX13" s="283"/>
      <c r="BY13" s="283"/>
      <c r="BZ13" s="286"/>
      <c r="CA13" s="286"/>
      <c r="CB13" s="284"/>
      <c r="CC13" s="283"/>
      <c r="CD13" s="283"/>
      <c r="CE13" s="283"/>
      <c r="CF13" s="286"/>
      <c r="CG13" s="285"/>
      <c r="CH13" s="284"/>
      <c r="CI13" s="283"/>
      <c r="CJ13" s="283"/>
      <c r="CK13" s="283"/>
      <c r="CL13" s="286"/>
      <c r="CM13" s="286"/>
      <c r="CN13" s="284"/>
      <c r="CO13" s="283"/>
      <c r="CP13" s="283"/>
      <c r="CQ13" s="283"/>
      <c r="CR13" s="286"/>
      <c r="CS13" s="286"/>
      <c r="CT13" s="284"/>
      <c r="CU13" s="283"/>
      <c r="CV13" s="283"/>
      <c r="CW13" s="283"/>
      <c r="CX13" s="286"/>
      <c r="CY13" s="285"/>
      <c r="CZ13" s="284"/>
      <c r="DA13" s="283"/>
      <c r="DB13" s="283"/>
      <c r="DC13" s="283"/>
      <c r="DD13" s="286"/>
      <c r="DE13" s="286"/>
      <c r="DF13" s="284"/>
      <c r="DG13" s="283"/>
      <c r="DH13" s="283"/>
      <c r="DI13" s="283"/>
      <c r="DJ13" s="286"/>
      <c r="DK13" s="286"/>
      <c r="DL13" s="284"/>
      <c r="DM13" s="283"/>
      <c r="DN13" s="283"/>
      <c r="DO13" s="283"/>
      <c r="DP13" s="286"/>
      <c r="DQ13" s="286"/>
      <c r="DR13" s="284"/>
      <c r="DS13" s="283"/>
      <c r="DT13" s="283"/>
      <c r="DU13" s="283"/>
      <c r="DV13" s="286"/>
      <c r="DW13" s="286"/>
      <c r="DX13" s="284"/>
      <c r="DY13" s="283"/>
      <c r="DZ13" s="283"/>
      <c r="EA13" s="283"/>
      <c r="EB13" s="286"/>
      <c r="EC13" s="285"/>
      <c r="ED13" s="284"/>
      <c r="EE13" s="283"/>
      <c r="EF13" s="283"/>
      <c r="EG13" s="283"/>
      <c r="EH13" s="286"/>
      <c r="EI13" s="285"/>
      <c r="EJ13" s="284"/>
      <c r="EK13" s="283"/>
      <c r="EL13" s="283"/>
      <c r="EM13" s="283"/>
      <c r="EN13" s="286"/>
      <c r="EO13" s="286"/>
      <c r="EP13" s="284"/>
      <c r="EQ13" s="283"/>
      <c r="ER13" s="283"/>
      <c r="ES13" s="283"/>
      <c r="ET13" s="286"/>
      <c r="EU13" s="286"/>
      <c r="EV13" s="240">
        <f t="shared" ca="1" si="5"/>
        <v>0</v>
      </c>
      <c r="EW13" s="232">
        <f t="shared" ca="1" si="0"/>
        <v>0</v>
      </c>
      <c r="EX13" s="233">
        <f t="shared" ca="1" si="1"/>
        <v>0</v>
      </c>
      <c r="EY13" s="233">
        <f t="shared" ca="1" si="2"/>
        <v>0</v>
      </c>
      <c r="EZ13" s="234">
        <f t="shared" ca="1" si="3"/>
        <v>0</v>
      </c>
      <c r="FA13" s="235">
        <f t="shared" ca="1" si="4"/>
        <v>0</v>
      </c>
      <c r="FB13" s="287"/>
      <c r="FC13" s="288"/>
      <c r="FD13" s="97" t="s">
        <v>117</v>
      </c>
    </row>
    <row r="14" spans="1:161" ht="15.75" customHeight="1" x14ac:dyDescent="0.25">
      <c r="A14" s="97"/>
      <c r="B14" s="28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657"/>
      <c r="F14" s="121"/>
      <c r="G14" s="281"/>
      <c r="H14" s="282"/>
      <c r="I14" s="283"/>
      <c r="J14" s="283"/>
      <c r="K14" s="283"/>
      <c r="L14" s="283"/>
      <c r="M14" s="283"/>
      <c r="N14" s="284"/>
      <c r="O14" s="283"/>
      <c r="P14" s="283"/>
      <c r="Q14" s="283"/>
      <c r="R14" s="283"/>
      <c r="S14" s="283"/>
      <c r="T14" s="284"/>
      <c r="U14" s="283"/>
      <c r="V14" s="283"/>
      <c r="W14" s="283"/>
      <c r="X14" s="283"/>
      <c r="Y14" s="283"/>
      <c r="Z14" s="284"/>
      <c r="AA14" s="283"/>
      <c r="AB14" s="283"/>
      <c r="AC14" s="283"/>
      <c r="AD14" s="283"/>
      <c r="AE14" s="285"/>
      <c r="AF14" s="284"/>
      <c r="AG14" s="283"/>
      <c r="AH14" s="283"/>
      <c r="AI14" s="283"/>
      <c r="AJ14" s="286"/>
      <c r="AK14" s="285"/>
      <c r="AL14" s="284"/>
      <c r="AM14" s="283"/>
      <c r="AN14" s="283"/>
      <c r="AO14" s="283"/>
      <c r="AP14" s="286"/>
      <c r="AQ14" s="286"/>
      <c r="AR14" s="284"/>
      <c r="AS14" s="283"/>
      <c r="AT14" s="283"/>
      <c r="AU14" s="283"/>
      <c r="AV14" s="286"/>
      <c r="AW14" s="286"/>
      <c r="AX14" s="284"/>
      <c r="AY14" s="283"/>
      <c r="AZ14" s="283"/>
      <c r="BA14" s="283"/>
      <c r="BB14" s="283"/>
      <c r="BC14" s="283"/>
      <c r="BD14" s="284"/>
      <c r="BE14" s="283"/>
      <c r="BF14" s="283"/>
      <c r="BG14" s="283"/>
      <c r="BH14" s="286"/>
      <c r="BI14" s="286"/>
      <c r="BJ14" s="284"/>
      <c r="BK14" s="283"/>
      <c r="BL14" s="283"/>
      <c r="BM14" s="283"/>
      <c r="BN14" s="286"/>
      <c r="BO14" s="285"/>
      <c r="BP14" s="284"/>
      <c r="BQ14" s="283"/>
      <c r="BR14" s="283"/>
      <c r="BS14" s="283"/>
      <c r="BT14" s="286"/>
      <c r="BU14" s="286"/>
      <c r="BV14" s="284"/>
      <c r="BW14" s="283"/>
      <c r="BX14" s="283"/>
      <c r="BY14" s="283"/>
      <c r="BZ14" s="286"/>
      <c r="CA14" s="286"/>
      <c r="CB14" s="284"/>
      <c r="CC14" s="283"/>
      <c r="CD14" s="283"/>
      <c r="CE14" s="283"/>
      <c r="CF14" s="286"/>
      <c r="CG14" s="285"/>
      <c r="CH14" s="284"/>
      <c r="CI14" s="283"/>
      <c r="CJ14" s="283"/>
      <c r="CK14" s="283"/>
      <c r="CL14" s="286"/>
      <c r="CM14" s="286"/>
      <c r="CN14" s="284"/>
      <c r="CO14" s="283"/>
      <c r="CP14" s="283"/>
      <c r="CQ14" s="283"/>
      <c r="CR14" s="286"/>
      <c r="CS14" s="286"/>
      <c r="CT14" s="284"/>
      <c r="CU14" s="283"/>
      <c r="CV14" s="283"/>
      <c r="CW14" s="283"/>
      <c r="CX14" s="286"/>
      <c r="CY14" s="285"/>
      <c r="CZ14" s="284"/>
      <c r="DA14" s="283"/>
      <c r="DB14" s="283"/>
      <c r="DC14" s="283"/>
      <c r="DD14" s="286"/>
      <c r="DE14" s="286"/>
      <c r="DF14" s="284"/>
      <c r="DG14" s="283"/>
      <c r="DH14" s="283"/>
      <c r="DI14" s="283"/>
      <c r="DJ14" s="286"/>
      <c r="DK14" s="286"/>
      <c r="DL14" s="284"/>
      <c r="DM14" s="283"/>
      <c r="DN14" s="283"/>
      <c r="DO14" s="283"/>
      <c r="DP14" s="286"/>
      <c r="DQ14" s="286"/>
      <c r="DR14" s="284"/>
      <c r="DS14" s="283"/>
      <c r="DT14" s="283"/>
      <c r="DU14" s="283"/>
      <c r="DV14" s="286"/>
      <c r="DW14" s="286"/>
      <c r="DX14" s="284"/>
      <c r="DY14" s="283"/>
      <c r="DZ14" s="283"/>
      <c r="EA14" s="283"/>
      <c r="EB14" s="286"/>
      <c r="EC14" s="285"/>
      <c r="ED14" s="284"/>
      <c r="EE14" s="283"/>
      <c r="EF14" s="283"/>
      <c r="EG14" s="283"/>
      <c r="EH14" s="286"/>
      <c r="EI14" s="285"/>
      <c r="EJ14" s="284"/>
      <c r="EK14" s="283"/>
      <c r="EL14" s="283"/>
      <c r="EM14" s="283"/>
      <c r="EN14" s="286"/>
      <c r="EO14" s="286"/>
      <c r="EP14" s="284"/>
      <c r="EQ14" s="283"/>
      <c r="ER14" s="283"/>
      <c r="ES14" s="283"/>
      <c r="ET14" s="286"/>
      <c r="EU14" s="286"/>
      <c r="EV14" s="240">
        <f t="shared" ca="1" si="5"/>
        <v>0</v>
      </c>
      <c r="EW14" s="232">
        <f t="shared" ca="1" si="0"/>
        <v>0</v>
      </c>
      <c r="EX14" s="233">
        <f t="shared" ca="1" si="1"/>
        <v>0</v>
      </c>
      <c r="EY14" s="233">
        <f t="shared" ca="1" si="2"/>
        <v>0</v>
      </c>
      <c r="EZ14" s="234">
        <f t="shared" ca="1" si="3"/>
        <v>0</v>
      </c>
      <c r="FA14" s="235">
        <f t="shared" ca="1" si="4"/>
        <v>0</v>
      </c>
      <c r="FB14" s="287"/>
      <c r="FC14" s="288"/>
      <c r="FD14" s="97" t="s">
        <v>106</v>
      </c>
    </row>
    <row r="15" spans="1:161" ht="15.75" customHeight="1" x14ac:dyDescent="0.25">
      <c r="A15" s="97"/>
      <c r="B15" s="28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657"/>
      <c r="F15" s="121"/>
      <c r="G15" s="281"/>
      <c r="H15" s="282"/>
      <c r="I15" s="283"/>
      <c r="J15" s="283"/>
      <c r="K15" s="283"/>
      <c r="L15" s="283"/>
      <c r="M15" s="283"/>
      <c r="N15" s="284"/>
      <c r="O15" s="283"/>
      <c r="P15" s="283"/>
      <c r="Q15" s="283"/>
      <c r="R15" s="283"/>
      <c r="S15" s="283"/>
      <c r="T15" s="284"/>
      <c r="U15" s="283"/>
      <c r="V15" s="283"/>
      <c r="W15" s="283"/>
      <c r="X15" s="283"/>
      <c r="Y15" s="283"/>
      <c r="Z15" s="284"/>
      <c r="AA15" s="283"/>
      <c r="AB15" s="283"/>
      <c r="AC15" s="283"/>
      <c r="AD15" s="283"/>
      <c r="AE15" s="285"/>
      <c r="AF15" s="284"/>
      <c r="AG15" s="283"/>
      <c r="AH15" s="283"/>
      <c r="AI15" s="283"/>
      <c r="AJ15" s="286"/>
      <c r="AK15" s="285"/>
      <c r="AL15" s="284"/>
      <c r="AM15" s="283"/>
      <c r="AN15" s="283"/>
      <c r="AO15" s="283"/>
      <c r="AP15" s="286"/>
      <c r="AQ15" s="286"/>
      <c r="AR15" s="284"/>
      <c r="AS15" s="283"/>
      <c r="AT15" s="283"/>
      <c r="AU15" s="283"/>
      <c r="AV15" s="286"/>
      <c r="AW15" s="286"/>
      <c r="AX15" s="284"/>
      <c r="AY15" s="283"/>
      <c r="AZ15" s="283"/>
      <c r="BA15" s="283"/>
      <c r="BB15" s="283"/>
      <c r="BC15" s="283"/>
      <c r="BD15" s="284"/>
      <c r="BE15" s="283"/>
      <c r="BF15" s="283"/>
      <c r="BG15" s="283"/>
      <c r="BH15" s="286"/>
      <c r="BI15" s="286"/>
      <c r="BJ15" s="284"/>
      <c r="BK15" s="283"/>
      <c r="BL15" s="283"/>
      <c r="BM15" s="283"/>
      <c r="BN15" s="286"/>
      <c r="BO15" s="285"/>
      <c r="BP15" s="284"/>
      <c r="BQ15" s="283"/>
      <c r="BR15" s="283"/>
      <c r="BS15" s="283"/>
      <c r="BT15" s="286"/>
      <c r="BU15" s="286"/>
      <c r="BV15" s="284"/>
      <c r="BW15" s="283"/>
      <c r="BX15" s="283"/>
      <c r="BY15" s="283"/>
      <c r="BZ15" s="286"/>
      <c r="CA15" s="286"/>
      <c r="CB15" s="284"/>
      <c r="CC15" s="283"/>
      <c r="CD15" s="283"/>
      <c r="CE15" s="283"/>
      <c r="CF15" s="286"/>
      <c r="CG15" s="285"/>
      <c r="CH15" s="284"/>
      <c r="CI15" s="283"/>
      <c r="CJ15" s="283"/>
      <c r="CK15" s="283"/>
      <c r="CL15" s="286"/>
      <c r="CM15" s="286"/>
      <c r="CN15" s="284"/>
      <c r="CO15" s="283"/>
      <c r="CP15" s="283"/>
      <c r="CQ15" s="283"/>
      <c r="CR15" s="286"/>
      <c r="CS15" s="286"/>
      <c r="CT15" s="284"/>
      <c r="CU15" s="283"/>
      <c r="CV15" s="283"/>
      <c r="CW15" s="283"/>
      <c r="CX15" s="286"/>
      <c r="CY15" s="285"/>
      <c r="CZ15" s="284"/>
      <c r="DA15" s="283"/>
      <c r="DB15" s="283"/>
      <c r="DC15" s="283"/>
      <c r="DD15" s="286"/>
      <c r="DE15" s="286"/>
      <c r="DF15" s="284"/>
      <c r="DG15" s="283"/>
      <c r="DH15" s="283"/>
      <c r="DI15" s="283"/>
      <c r="DJ15" s="286"/>
      <c r="DK15" s="286"/>
      <c r="DL15" s="284"/>
      <c r="DM15" s="283"/>
      <c r="DN15" s="283"/>
      <c r="DO15" s="283"/>
      <c r="DP15" s="286"/>
      <c r="DQ15" s="286"/>
      <c r="DR15" s="284"/>
      <c r="DS15" s="283"/>
      <c r="DT15" s="283"/>
      <c r="DU15" s="283"/>
      <c r="DV15" s="286"/>
      <c r="DW15" s="286"/>
      <c r="DX15" s="284"/>
      <c r="DY15" s="283"/>
      <c r="DZ15" s="283"/>
      <c r="EA15" s="283"/>
      <c r="EB15" s="286"/>
      <c r="EC15" s="285"/>
      <c r="ED15" s="284"/>
      <c r="EE15" s="283"/>
      <c r="EF15" s="283"/>
      <c r="EG15" s="283"/>
      <c r="EH15" s="286"/>
      <c r="EI15" s="285"/>
      <c r="EJ15" s="284"/>
      <c r="EK15" s="283"/>
      <c r="EL15" s="283"/>
      <c r="EM15" s="283"/>
      <c r="EN15" s="286"/>
      <c r="EO15" s="286"/>
      <c r="EP15" s="284"/>
      <c r="EQ15" s="283"/>
      <c r="ER15" s="283"/>
      <c r="ES15" s="283"/>
      <c r="ET15" s="286"/>
      <c r="EU15" s="286"/>
      <c r="EV15" s="240">
        <f t="shared" ca="1" si="5"/>
        <v>0</v>
      </c>
      <c r="EW15" s="232">
        <f t="shared" ca="1" si="0"/>
        <v>0</v>
      </c>
      <c r="EX15" s="233">
        <f t="shared" ca="1" si="1"/>
        <v>0</v>
      </c>
      <c r="EY15" s="233">
        <f t="shared" ca="1" si="2"/>
        <v>0</v>
      </c>
      <c r="EZ15" s="234">
        <f t="shared" ca="1" si="3"/>
        <v>0</v>
      </c>
      <c r="FA15" s="235">
        <f t="shared" ca="1" si="4"/>
        <v>0</v>
      </c>
      <c r="FB15" s="287"/>
      <c r="FC15" s="288"/>
      <c r="FD15" s="97" t="s">
        <v>118</v>
      </c>
    </row>
    <row r="16" spans="1:161" ht="15.75" customHeight="1" x14ac:dyDescent="0.25">
      <c r="A16" s="97"/>
      <c r="B16" s="28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657"/>
      <c r="F16" s="121"/>
      <c r="G16" s="281"/>
      <c r="H16" s="282"/>
      <c r="I16" s="283"/>
      <c r="J16" s="283"/>
      <c r="K16" s="283"/>
      <c r="L16" s="283"/>
      <c r="M16" s="283"/>
      <c r="N16" s="284"/>
      <c r="O16" s="283"/>
      <c r="P16" s="283"/>
      <c r="Q16" s="283"/>
      <c r="R16" s="283"/>
      <c r="S16" s="283"/>
      <c r="T16" s="284"/>
      <c r="U16" s="283"/>
      <c r="V16" s="283"/>
      <c r="W16" s="283"/>
      <c r="X16" s="283"/>
      <c r="Y16" s="283"/>
      <c r="Z16" s="284"/>
      <c r="AA16" s="283"/>
      <c r="AB16" s="283"/>
      <c r="AC16" s="283"/>
      <c r="AD16" s="283"/>
      <c r="AE16" s="285"/>
      <c r="AF16" s="284"/>
      <c r="AG16" s="283"/>
      <c r="AH16" s="283"/>
      <c r="AI16" s="283"/>
      <c r="AJ16" s="286"/>
      <c r="AK16" s="285"/>
      <c r="AL16" s="284"/>
      <c r="AM16" s="283"/>
      <c r="AN16" s="283"/>
      <c r="AO16" s="283"/>
      <c r="AP16" s="286"/>
      <c r="AQ16" s="286"/>
      <c r="AR16" s="284"/>
      <c r="AS16" s="283"/>
      <c r="AT16" s="283"/>
      <c r="AU16" s="283"/>
      <c r="AV16" s="286"/>
      <c r="AW16" s="286"/>
      <c r="AX16" s="284"/>
      <c r="AY16" s="283"/>
      <c r="AZ16" s="283"/>
      <c r="BA16" s="283"/>
      <c r="BB16" s="283"/>
      <c r="BC16" s="283"/>
      <c r="BD16" s="284"/>
      <c r="BE16" s="283"/>
      <c r="BF16" s="283"/>
      <c r="BG16" s="283"/>
      <c r="BH16" s="286"/>
      <c r="BI16" s="286"/>
      <c r="BJ16" s="284"/>
      <c r="BK16" s="283"/>
      <c r="BL16" s="283"/>
      <c r="BM16" s="283"/>
      <c r="BN16" s="286"/>
      <c r="BO16" s="285"/>
      <c r="BP16" s="284"/>
      <c r="BQ16" s="283"/>
      <c r="BR16" s="283"/>
      <c r="BS16" s="283"/>
      <c r="BT16" s="286"/>
      <c r="BU16" s="286"/>
      <c r="BV16" s="284"/>
      <c r="BW16" s="283"/>
      <c r="BX16" s="283"/>
      <c r="BY16" s="283"/>
      <c r="BZ16" s="286"/>
      <c r="CA16" s="286"/>
      <c r="CB16" s="284"/>
      <c r="CC16" s="283"/>
      <c r="CD16" s="283"/>
      <c r="CE16" s="283"/>
      <c r="CF16" s="286"/>
      <c r="CG16" s="285"/>
      <c r="CH16" s="284"/>
      <c r="CI16" s="283"/>
      <c r="CJ16" s="283"/>
      <c r="CK16" s="283"/>
      <c r="CL16" s="286"/>
      <c r="CM16" s="286"/>
      <c r="CN16" s="284"/>
      <c r="CO16" s="283"/>
      <c r="CP16" s="283"/>
      <c r="CQ16" s="283"/>
      <c r="CR16" s="286"/>
      <c r="CS16" s="286"/>
      <c r="CT16" s="284"/>
      <c r="CU16" s="283"/>
      <c r="CV16" s="283"/>
      <c r="CW16" s="283"/>
      <c r="CX16" s="286"/>
      <c r="CY16" s="285"/>
      <c r="CZ16" s="284"/>
      <c r="DA16" s="283"/>
      <c r="DB16" s="283"/>
      <c r="DC16" s="283"/>
      <c r="DD16" s="286"/>
      <c r="DE16" s="286"/>
      <c r="DF16" s="284"/>
      <c r="DG16" s="283"/>
      <c r="DH16" s="283"/>
      <c r="DI16" s="283"/>
      <c r="DJ16" s="286"/>
      <c r="DK16" s="286"/>
      <c r="DL16" s="284"/>
      <c r="DM16" s="283"/>
      <c r="DN16" s="283"/>
      <c r="DO16" s="283"/>
      <c r="DP16" s="286"/>
      <c r="DQ16" s="286"/>
      <c r="DR16" s="284"/>
      <c r="DS16" s="283"/>
      <c r="DT16" s="283"/>
      <c r="DU16" s="283"/>
      <c r="DV16" s="286"/>
      <c r="DW16" s="286"/>
      <c r="DX16" s="284"/>
      <c r="DY16" s="283"/>
      <c r="DZ16" s="283"/>
      <c r="EA16" s="283"/>
      <c r="EB16" s="286"/>
      <c r="EC16" s="285"/>
      <c r="ED16" s="284"/>
      <c r="EE16" s="283"/>
      <c r="EF16" s="283"/>
      <c r="EG16" s="283"/>
      <c r="EH16" s="286"/>
      <c r="EI16" s="285"/>
      <c r="EJ16" s="284"/>
      <c r="EK16" s="283"/>
      <c r="EL16" s="283"/>
      <c r="EM16" s="283"/>
      <c r="EN16" s="286"/>
      <c r="EO16" s="286"/>
      <c r="EP16" s="284"/>
      <c r="EQ16" s="283"/>
      <c r="ER16" s="283"/>
      <c r="ES16" s="283"/>
      <c r="ET16" s="286"/>
      <c r="EU16" s="286"/>
      <c r="EV16" s="240">
        <f t="shared" ca="1" si="5"/>
        <v>0</v>
      </c>
      <c r="EW16" s="232">
        <f t="shared" ca="1" si="0"/>
        <v>0</v>
      </c>
      <c r="EX16" s="233">
        <f t="shared" ca="1" si="1"/>
        <v>0</v>
      </c>
      <c r="EY16" s="233">
        <f t="shared" ca="1" si="2"/>
        <v>0</v>
      </c>
      <c r="EZ16" s="234">
        <f t="shared" ca="1" si="3"/>
        <v>0</v>
      </c>
      <c r="FA16" s="235">
        <f t="shared" ca="1" si="4"/>
        <v>0</v>
      </c>
      <c r="FB16" s="287"/>
      <c r="FC16" s="288"/>
      <c r="FD16" s="97" t="s">
        <v>107</v>
      </c>
    </row>
    <row r="17" spans="1:160" ht="15.75" customHeight="1" x14ac:dyDescent="0.25">
      <c r="A17" s="97"/>
      <c r="B17" s="28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657"/>
      <c r="F17" s="121"/>
      <c r="G17" s="281"/>
      <c r="H17" s="282"/>
      <c r="I17" s="283"/>
      <c r="J17" s="283"/>
      <c r="K17" s="283"/>
      <c r="L17" s="283"/>
      <c r="M17" s="283"/>
      <c r="N17" s="284"/>
      <c r="O17" s="283"/>
      <c r="P17" s="283"/>
      <c r="Q17" s="283"/>
      <c r="R17" s="283"/>
      <c r="S17" s="283"/>
      <c r="T17" s="284"/>
      <c r="U17" s="283"/>
      <c r="V17" s="283"/>
      <c r="W17" s="283"/>
      <c r="X17" s="283"/>
      <c r="Y17" s="283"/>
      <c r="Z17" s="284"/>
      <c r="AA17" s="283"/>
      <c r="AB17" s="283"/>
      <c r="AC17" s="283"/>
      <c r="AD17" s="283"/>
      <c r="AE17" s="285"/>
      <c r="AF17" s="284"/>
      <c r="AG17" s="283"/>
      <c r="AH17" s="283"/>
      <c r="AI17" s="283"/>
      <c r="AJ17" s="286"/>
      <c r="AK17" s="285"/>
      <c r="AL17" s="284"/>
      <c r="AM17" s="283"/>
      <c r="AN17" s="283"/>
      <c r="AO17" s="283"/>
      <c r="AP17" s="286"/>
      <c r="AQ17" s="286"/>
      <c r="AR17" s="284"/>
      <c r="AS17" s="283"/>
      <c r="AT17" s="283"/>
      <c r="AU17" s="283"/>
      <c r="AV17" s="286"/>
      <c r="AW17" s="286"/>
      <c r="AX17" s="284"/>
      <c r="AY17" s="283"/>
      <c r="AZ17" s="283"/>
      <c r="BA17" s="283"/>
      <c r="BB17" s="283"/>
      <c r="BC17" s="283"/>
      <c r="BD17" s="284"/>
      <c r="BE17" s="283"/>
      <c r="BF17" s="283"/>
      <c r="BG17" s="283"/>
      <c r="BH17" s="286"/>
      <c r="BI17" s="286"/>
      <c r="BJ17" s="284"/>
      <c r="BK17" s="283"/>
      <c r="BL17" s="283"/>
      <c r="BM17" s="283"/>
      <c r="BN17" s="286"/>
      <c r="BO17" s="285"/>
      <c r="BP17" s="284"/>
      <c r="BQ17" s="283"/>
      <c r="BR17" s="283"/>
      <c r="BS17" s="283"/>
      <c r="BT17" s="286"/>
      <c r="BU17" s="286"/>
      <c r="BV17" s="284"/>
      <c r="BW17" s="283"/>
      <c r="BX17" s="283"/>
      <c r="BY17" s="283"/>
      <c r="BZ17" s="286"/>
      <c r="CA17" s="286"/>
      <c r="CB17" s="284"/>
      <c r="CC17" s="283"/>
      <c r="CD17" s="283"/>
      <c r="CE17" s="283"/>
      <c r="CF17" s="286"/>
      <c r="CG17" s="285"/>
      <c r="CH17" s="284"/>
      <c r="CI17" s="283"/>
      <c r="CJ17" s="283"/>
      <c r="CK17" s="283"/>
      <c r="CL17" s="286"/>
      <c r="CM17" s="286"/>
      <c r="CN17" s="284"/>
      <c r="CO17" s="283"/>
      <c r="CP17" s="283"/>
      <c r="CQ17" s="283"/>
      <c r="CR17" s="286"/>
      <c r="CS17" s="286"/>
      <c r="CT17" s="284"/>
      <c r="CU17" s="283"/>
      <c r="CV17" s="283"/>
      <c r="CW17" s="283"/>
      <c r="CX17" s="286"/>
      <c r="CY17" s="285"/>
      <c r="CZ17" s="284"/>
      <c r="DA17" s="283"/>
      <c r="DB17" s="283"/>
      <c r="DC17" s="283"/>
      <c r="DD17" s="286"/>
      <c r="DE17" s="286"/>
      <c r="DF17" s="284"/>
      <c r="DG17" s="283"/>
      <c r="DH17" s="283"/>
      <c r="DI17" s="283"/>
      <c r="DJ17" s="286"/>
      <c r="DK17" s="286"/>
      <c r="DL17" s="284"/>
      <c r="DM17" s="283"/>
      <c r="DN17" s="283"/>
      <c r="DO17" s="283"/>
      <c r="DP17" s="286"/>
      <c r="DQ17" s="286"/>
      <c r="DR17" s="284"/>
      <c r="DS17" s="283"/>
      <c r="DT17" s="283"/>
      <c r="DU17" s="283"/>
      <c r="DV17" s="286"/>
      <c r="DW17" s="286"/>
      <c r="DX17" s="284"/>
      <c r="DY17" s="283"/>
      <c r="DZ17" s="283"/>
      <c r="EA17" s="283"/>
      <c r="EB17" s="286"/>
      <c r="EC17" s="285"/>
      <c r="ED17" s="284"/>
      <c r="EE17" s="283"/>
      <c r="EF17" s="283"/>
      <c r="EG17" s="283"/>
      <c r="EH17" s="286"/>
      <c r="EI17" s="285"/>
      <c r="EJ17" s="284"/>
      <c r="EK17" s="283"/>
      <c r="EL17" s="283"/>
      <c r="EM17" s="283"/>
      <c r="EN17" s="286"/>
      <c r="EO17" s="286"/>
      <c r="EP17" s="284"/>
      <c r="EQ17" s="283"/>
      <c r="ER17" s="283"/>
      <c r="ES17" s="283"/>
      <c r="ET17" s="286"/>
      <c r="EU17" s="286"/>
      <c r="EV17" s="240">
        <f t="shared" ca="1" si="5"/>
        <v>0</v>
      </c>
      <c r="EW17" s="232">
        <f t="shared" ca="1" si="0"/>
        <v>0</v>
      </c>
      <c r="EX17" s="233">
        <f t="shared" ca="1" si="1"/>
        <v>0</v>
      </c>
      <c r="EY17" s="233">
        <f t="shared" ca="1" si="2"/>
        <v>0</v>
      </c>
      <c r="EZ17" s="234">
        <f t="shared" ca="1" si="3"/>
        <v>0</v>
      </c>
      <c r="FA17" s="235">
        <f t="shared" ca="1" si="4"/>
        <v>0</v>
      </c>
      <c r="FB17" s="287"/>
      <c r="FC17" s="288"/>
      <c r="FD17" s="97" t="s">
        <v>119</v>
      </c>
    </row>
    <row r="18" spans="1:160" ht="15.75" customHeight="1" x14ac:dyDescent="0.25">
      <c r="A18" s="97"/>
      <c r="B18" s="28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657"/>
      <c r="F18" s="121"/>
      <c r="G18" s="281"/>
      <c r="H18" s="282"/>
      <c r="I18" s="283"/>
      <c r="J18" s="283"/>
      <c r="K18" s="283"/>
      <c r="L18" s="283"/>
      <c r="M18" s="283"/>
      <c r="N18" s="284"/>
      <c r="O18" s="283"/>
      <c r="P18" s="283"/>
      <c r="Q18" s="283"/>
      <c r="R18" s="283"/>
      <c r="S18" s="283"/>
      <c r="T18" s="284"/>
      <c r="U18" s="283"/>
      <c r="V18" s="283"/>
      <c r="W18" s="283"/>
      <c r="X18" s="283"/>
      <c r="Y18" s="283"/>
      <c r="Z18" s="284"/>
      <c r="AA18" s="283"/>
      <c r="AB18" s="283"/>
      <c r="AC18" s="283"/>
      <c r="AD18" s="283"/>
      <c r="AE18" s="285"/>
      <c r="AF18" s="284"/>
      <c r="AG18" s="283"/>
      <c r="AH18" s="283"/>
      <c r="AI18" s="283"/>
      <c r="AJ18" s="286"/>
      <c r="AK18" s="285"/>
      <c r="AL18" s="284"/>
      <c r="AM18" s="283"/>
      <c r="AN18" s="283"/>
      <c r="AO18" s="283"/>
      <c r="AP18" s="286"/>
      <c r="AQ18" s="286"/>
      <c r="AR18" s="284"/>
      <c r="AS18" s="283"/>
      <c r="AT18" s="283"/>
      <c r="AU18" s="283"/>
      <c r="AV18" s="286"/>
      <c r="AW18" s="286"/>
      <c r="AX18" s="284"/>
      <c r="AY18" s="283"/>
      <c r="AZ18" s="283"/>
      <c r="BA18" s="283"/>
      <c r="BB18" s="283"/>
      <c r="BC18" s="283"/>
      <c r="BD18" s="284"/>
      <c r="BE18" s="283"/>
      <c r="BF18" s="283"/>
      <c r="BG18" s="283"/>
      <c r="BH18" s="286"/>
      <c r="BI18" s="286"/>
      <c r="BJ18" s="284"/>
      <c r="BK18" s="283"/>
      <c r="BL18" s="283"/>
      <c r="BM18" s="283"/>
      <c r="BN18" s="286"/>
      <c r="BO18" s="285"/>
      <c r="BP18" s="284"/>
      <c r="BQ18" s="283"/>
      <c r="BR18" s="283"/>
      <c r="BS18" s="283"/>
      <c r="BT18" s="286"/>
      <c r="BU18" s="286"/>
      <c r="BV18" s="284"/>
      <c r="BW18" s="283"/>
      <c r="BX18" s="283"/>
      <c r="BY18" s="283"/>
      <c r="BZ18" s="286"/>
      <c r="CA18" s="286"/>
      <c r="CB18" s="284"/>
      <c r="CC18" s="283"/>
      <c r="CD18" s="283"/>
      <c r="CE18" s="283"/>
      <c r="CF18" s="286"/>
      <c r="CG18" s="285"/>
      <c r="CH18" s="284"/>
      <c r="CI18" s="283"/>
      <c r="CJ18" s="283"/>
      <c r="CK18" s="283"/>
      <c r="CL18" s="286"/>
      <c r="CM18" s="286"/>
      <c r="CN18" s="284"/>
      <c r="CO18" s="283"/>
      <c r="CP18" s="283"/>
      <c r="CQ18" s="283"/>
      <c r="CR18" s="286"/>
      <c r="CS18" s="286"/>
      <c r="CT18" s="284"/>
      <c r="CU18" s="283"/>
      <c r="CV18" s="283"/>
      <c r="CW18" s="283"/>
      <c r="CX18" s="286"/>
      <c r="CY18" s="285"/>
      <c r="CZ18" s="284"/>
      <c r="DA18" s="283"/>
      <c r="DB18" s="283"/>
      <c r="DC18" s="283"/>
      <c r="DD18" s="286"/>
      <c r="DE18" s="286"/>
      <c r="DF18" s="284"/>
      <c r="DG18" s="283"/>
      <c r="DH18" s="283"/>
      <c r="DI18" s="283"/>
      <c r="DJ18" s="286"/>
      <c r="DK18" s="286"/>
      <c r="DL18" s="284"/>
      <c r="DM18" s="283"/>
      <c r="DN18" s="283"/>
      <c r="DO18" s="283"/>
      <c r="DP18" s="286"/>
      <c r="DQ18" s="286"/>
      <c r="DR18" s="284"/>
      <c r="DS18" s="283"/>
      <c r="DT18" s="283"/>
      <c r="DU18" s="283"/>
      <c r="DV18" s="286"/>
      <c r="DW18" s="286"/>
      <c r="DX18" s="284"/>
      <c r="DY18" s="283"/>
      <c r="DZ18" s="283"/>
      <c r="EA18" s="283"/>
      <c r="EB18" s="286"/>
      <c r="EC18" s="285"/>
      <c r="ED18" s="284"/>
      <c r="EE18" s="283"/>
      <c r="EF18" s="283"/>
      <c r="EG18" s="283"/>
      <c r="EH18" s="286"/>
      <c r="EI18" s="285"/>
      <c r="EJ18" s="284"/>
      <c r="EK18" s="283"/>
      <c r="EL18" s="283"/>
      <c r="EM18" s="283"/>
      <c r="EN18" s="286"/>
      <c r="EO18" s="286"/>
      <c r="EP18" s="284"/>
      <c r="EQ18" s="283"/>
      <c r="ER18" s="283"/>
      <c r="ES18" s="283"/>
      <c r="ET18" s="286"/>
      <c r="EU18" s="286"/>
      <c r="EV18" s="240">
        <f t="shared" ca="1" si="5"/>
        <v>0</v>
      </c>
      <c r="EW18" s="232">
        <f t="shared" ca="1" si="0"/>
        <v>0</v>
      </c>
      <c r="EX18" s="233">
        <f t="shared" ca="1" si="1"/>
        <v>0</v>
      </c>
      <c r="EY18" s="233">
        <f t="shared" ca="1" si="2"/>
        <v>0</v>
      </c>
      <c r="EZ18" s="234">
        <f t="shared" ca="1" si="3"/>
        <v>0</v>
      </c>
      <c r="FA18" s="235">
        <f t="shared" ca="1" si="4"/>
        <v>0</v>
      </c>
      <c r="FB18" s="287"/>
      <c r="FC18" s="288"/>
      <c r="FD18" s="97" t="s">
        <v>108</v>
      </c>
    </row>
    <row r="19" spans="1:160" ht="15.75" customHeight="1" x14ac:dyDescent="0.25">
      <c r="A19" s="97"/>
      <c r="B19" s="28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657"/>
      <c r="F19" s="121"/>
      <c r="G19" s="281"/>
      <c r="H19" s="282"/>
      <c r="I19" s="283"/>
      <c r="J19" s="283"/>
      <c r="K19" s="283"/>
      <c r="L19" s="283"/>
      <c r="M19" s="283"/>
      <c r="N19" s="284"/>
      <c r="O19" s="283"/>
      <c r="P19" s="283"/>
      <c r="Q19" s="283"/>
      <c r="R19" s="283"/>
      <c r="S19" s="283"/>
      <c r="T19" s="284"/>
      <c r="U19" s="283"/>
      <c r="V19" s="283"/>
      <c r="W19" s="283"/>
      <c r="X19" s="283"/>
      <c r="Y19" s="283"/>
      <c r="Z19" s="284"/>
      <c r="AA19" s="283"/>
      <c r="AB19" s="283"/>
      <c r="AC19" s="283"/>
      <c r="AD19" s="283"/>
      <c r="AE19" s="285"/>
      <c r="AF19" s="284"/>
      <c r="AG19" s="283"/>
      <c r="AH19" s="283"/>
      <c r="AI19" s="283"/>
      <c r="AJ19" s="286"/>
      <c r="AK19" s="285"/>
      <c r="AL19" s="284"/>
      <c r="AM19" s="283"/>
      <c r="AN19" s="283"/>
      <c r="AO19" s="283"/>
      <c r="AP19" s="286"/>
      <c r="AQ19" s="286"/>
      <c r="AR19" s="284"/>
      <c r="AS19" s="283"/>
      <c r="AT19" s="283"/>
      <c r="AU19" s="283"/>
      <c r="AV19" s="286"/>
      <c r="AW19" s="286"/>
      <c r="AX19" s="284"/>
      <c r="AY19" s="283"/>
      <c r="AZ19" s="283"/>
      <c r="BA19" s="283"/>
      <c r="BB19" s="283"/>
      <c r="BC19" s="283"/>
      <c r="BD19" s="284"/>
      <c r="BE19" s="283"/>
      <c r="BF19" s="283"/>
      <c r="BG19" s="283"/>
      <c r="BH19" s="286"/>
      <c r="BI19" s="286"/>
      <c r="BJ19" s="284"/>
      <c r="BK19" s="283"/>
      <c r="BL19" s="283"/>
      <c r="BM19" s="283"/>
      <c r="BN19" s="286"/>
      <c r="BO19" s="285"/>
      <c r="BP19" s="284"/>
      <c r="BQ19" s="283"/>
      <c r="BR19" s="283"/>
      <c r="BS19" s="283"/>
      <c r="BT19" s="286"/>
      <c r="BU19" s="286"/>
      <c r="BV19" s="284"/>
      <c r="BW19" s="283"/>
      <c r="BX19" s="283"/>
      <c r="BY19" s="283"/>
      <c r="BZ19" s="286"/>
      <c r="CA19" s="286"/>
      <c r="CB19" s="284"/>
      <c r="CC19" s="283"/>
      <c r="CD19" s="283"/>
      <c r="CE19" s="283"/>
      <c r="CF19" s="286"/>
      <c r="CG19" s="285"/>
      <c r="CH19" s="284"/>
      <c r="CI19" s="283"/>
      <c r="CJ19" s="283"/>
      <c r="CK19" s="283"/>
      <c r="CL19" s="286"/>
      <c r="CM19" s="286"/>
      <c r="CN19" s="284"/>
      <c r="CO19" s="283"/>
      <c r="CP19" s="283"/>
      <c r="CQ19" s="283"/>
      <c r="CR19" s="286"/>
      <c r="CS19" s="286"/>
      <c r="CT19" s="284"/>
      <c r="CU19" s="283"/>
      <c r="CV19" s="283"/>
      <c r="CW19" s="283"/>
      <c r="CX19" s="286"/>
      <c r="CY19" s="285"/>
      <c r="CZ19" s="284"/>
      <c r="DA19" s="283"/>
      <c r="DB19" s="283"/>
      <c r="DC19" s="283"/>
      <c r="DD19" s="286"/>
      <c r="DE19" s="286"/>
      <c r="DF19" s="284"/>
      <c r="DG19" s="283"/>
      <c r="DH19" s="283"/>
      <c r="DI19" s="283"/>
      <c r="DJ19" s="286"/>
      <c r="DK19" s="286"/>
      <c r="DL19" s="284"/>
      <c r="DM19" s="283"/>
      <c r="DN19" s="283"/>
      <c r="DO19" s="283"/>
      <c r="DP19" s="286"/>
      <c r="DQ19" s="286"/>
      <c r="DR19" s="284"/>
      <c r="DS19" s="283"/>
      <c r="DT19" s="283"/>
      <c r="DU19" s="283"/>
      <c r="DV19" s="286"/>
      <c r="DW19" s="286"/>
      <c r="DX19" s="284"/>
      <c r="DY19" s="283"/>
      <c r="DZ19" s="283"/>
      <c r="EA19" s="283"/>
      <c r="EB19" s="286"/>
      <c r="EC19" s="285"/>
      <c r="ED19" s="284"/>
      <c r="EE19" s="283"/>
      <c r="EF19" s="283"/>
      <c r="EG19" s="283"/>
      <c r="EH19" s="286"/>
      <c r="EI19" s="285"/>
      <c r="EJ19" s="284"/>
      <c r="EK19" s="283"/>
      <c r="EL19" s="283"/>
      <c r="EM19" s="283"/>
      <c r="EN19" s="286"/>
      <c r="EO19" s="286"/>
      <c r="EP19" s="284"/>
      <c r="EQ19" s="283"/>
      <c r="ER19" s="283"/>
      <c r="ES19" s="283"/>
      <c r="ET19" s="286"/>
      <c r="EU19" s="286"/>
      <c r="EV19" s="240" t="str">
        <f t="shared" ca="1" si="5"/>
        <v/>
      </c>
      <c r="EW19" s="232" t="str">
        <f t="shared" ca="1" si="0"/>
        <v/>
      </c>
      <c r="EX19" s="233" t="str">
        <f t="shared" ca="1" si="1"/>
        <v/>
      </c>
      <c r="EY19" s="233" t="str">
        <f t="shared" ca="1" si="2"/>
        <v/>
      </c>
      <c r="EZ19" s="234" t="str">
        <f t="shared" ca="1" si="3"/>
        <v/>
      </c>
      <c r="FA19" s="235" t="str">
        <f t="shared" ca="1" si="4"/>
        <v/>
      </c>
      <c r="FB19" s="287"/>
      <c r="FC19" s="288"/>
      <c r="FD19" s="97" t="s">
        <v>120</v>
      </c>
    </row>
    <row r="20" spans="1:160" ht="15.75" customHeight="1" x14ac:dyDescent="0.25">
      <c r="A20" s="97"/>
      <c r="B20" s="28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657"/>
      <c r="F20" s="121"/>
      <c r="G20" s="281"/>
      <c r="H20" s="282"/>
      <c r="I20" s="283"/>
      <c r="J20" s="283"/>
      <c r="K20" s="283"/>
      <c r="L20" s="283"/>
      <c r="M20" s="283"/>
      <c r="N20" s="284"/>
      <c r="O20" s="283"/>
      <c r="P20" s="283"/>
      <c r="Q20" s="283"/>
      <c r="R20" s="283"/>
      <c r="S20" s="283"/>
      <c r="T20" s="284"/>
      <c r="U20" s="283"/>
      <c r="V20" s="283"/>
      <c r="W20" s="283"/>
      <c r="X20" s="283"/>
      <c r="Y20" s="283"/>
      <c r="Z20" s="284"/>
      <c r="AA20" s="283"/>
      <c r="AB20" s="283"/>
      <c r="AC20" s="283"/>
      <c r="AD20" s="283"/>
      <c r="AE20" s="285"/>
      <c r="AF20" s="284"/>
      <c r="AG20" s="283"/>
      <c r="AH20" s="283"/>
      <c r="AI20" s="283"/>
      <c r="AJ20" s="286"/>
      <c r="AK20" s="285"/>
      <c r="AL20" s="284"/>
      <c r="AM20" s="283"/>
      <c r="AN20" s="283"/>
      <c r="AO20" s="283"/>
      <c r="AP20" s="286"/>
      <c r="AQ20" s="286"/>
      <c r="AR20" s="284"/>
      <c r="AS20" s="283"/>
      <c r="AT20" s="283"/>
      <c r="AU20" s="283"/>
      <c r="AV20" s="286"/>
      <c r="AW20" s="286"/>
      <c r="AX20" s="284"/>
      <c r="AY20" s="283"/>
      <c r="AZ20" s="283"/>
      <c r="BA20" s="283"/>
      <c r="BB20" s="283"/>
      <c r="BC20" s="283"/>
      <c r="BD20" s="284"/>
      <c r="BE20" s="283"/>
      <c r="BF20" s="283"/>
      <c r="BG20" s="283"/>
      <c r="BH20" s="286"/>
      <c r="BI20" s="286"/>
      <c r="BJ20" s="284"/>
      <c r="BK20" s="283"/>
      <c r="BL20" s="283"/>
      <c r="BM20" s="283"/>
      <c r="BN20" s="286"/>
      <c r="BO20" s="285"/>
      <c r="BP20" s="284"/>
      <c r="BQ20" s="283"/>
      <c r="BR20" s="283"/>
      <c r="BS20" s="283"/>
      <c r="BT20" s="286"/>
      <c r="BU20" s="286"/>
      <c r="BV20" s="284"/>
      <c r="BW20" s="283"/>
      <c r="BX20" s="283"/>
      <c r="BY20" s="283"/>
      <c r="BZ20" s="286"/>
      <c r="CA20" s="286"/>
      <c r="CB20" s="284"/>
      <c r="CC20" s="283"/>
      <c r="CD20" s="283"/>
      <c r="CE20" s="283"/>
      <c r="CF20" s="286"/>
      <c r="CG20" s="285"/>
      <c r="CH20" s="284"/>
      <c r="CI20" s="283"/>
      <c r="CJ20" s="283"/>
      <c r="CK20" s="283"/>
      <c r="CL20" s="286"/>
      <c r="CM20" s="286"/>
      <c r="CN20" s="284"/>
      <c r="CO20" s="283"/>
      <c r="CP20" s="283"/>
      <c r="CQ20" s="283"/>
      <c r="CR20" s="286"/>
      <c r="CS20" s="286"/>
      <c r="CT20" s="284"/>
      <c r="CU20" s="283"/>
      <c r="CV20" s="283"/>
      <c r="CW20" s="283"/>
      <c r="CX20" s="286"/>
      <c r="CY20" s="285"/>
      <c r="CZ20" s="284"/>
      <c r="DA20" s="283"/>
      <c r="DB20" s="283"/>
      <c r="DC20" s="283"/>
      <c r="DD20" s="286"/>
      <c r="DE20" s="286"/>
      <c r="DF20" s="284"/>
      <c r="DG20" s="283"/>
      <c r="DH20" s="283"/>
      <c r="DI20" s="283"/>
      <c r="DJ20" s="286"/>
      <c r="DK20" s="286"/>
      <c r="DL20" s="284"/>
      <c r="DM20" s="283"/>
      <c r="DN20" s="283"/>
      <c r="DO20" s="283"/>
      <c r="DP20" s="286"/>
      <c r="DQ20" s="286"/>
      <c r="DR20" s="284"/>
      <c r="DS20" s="283"/>
      <c r="DT20" s="283"/>
      <c r="DU20" s="283"/>
      <c r="DV20" s="286"/>
      <c r="DW20" s="286"/>
      <c r="DX20" s="284"/>
      <c r="DY20" s="283"/>
      <c r="DZ20" s="283"/>
      <c r="EA20" s="283"/>
      <c r="EB20" s="286"/>
      <c r="EC20" s="285"/>
      <c r="ED20" s="284"/>
      <c r="EE20" s="283"/>
      <c r="EF20" s="283"/>
      <c r="EG20" s="283"/>
      <c r="EH20" s="286"/>
      <c r="EI20" s="285"/>
      <c r="EJ20" s="284"/>
      <c r="EK20" s="283"/>
      <c r="EL20" s="283"/>
      <c r="EM20" s="283"/>
      <c r="EN20" s="286"/>
      <c r="EO20" s="286"/>
      <c r="EP20" s="284"/>
      <c r="EQ20" s="283"/>
      <c r="ER20" s="283"/>
      <c r="ES20" s="283"/>
      <c r="ET20" s="286"/>
      <c r="EU20" s="286"/>
      <c r="EV20" s="240" t="str">
        <f t="shared" ca="1" si="5"/>
        <v/>
      </c>
      <c r="EW20" s="232" t="str">
        <f t="shared" ca="1" si="0"/>
        <v/>
      </c>
      <c r="EX20" s="233" t="str">
        <f t="shared" ca="1" si="1"/>
        <v/>
      </c>
      <c r="EY20" s="233" t="str">
        <f t="shared" ca="1" si="2"/>
        <v/>
      </c>
      <c r="EZ20" s="234" t="str">
        <f t="shared" ca="1" si="3"/>
        <v/>
      </c>
      <c r="FA20" s="235" t="str">
        <f t="shared" ca="1" si="4"/>
        <v/>
      </c>
      <c r="FB20" s="287"/>
      <c r="FC20" s="288"/>
      <c r="FD20" s="97" t="s">
        <v>109</v>
      </c>
    </row>
    <row r="21" spans="1:160" ht="15.75" customHeight="1" x14ac:dyDescent="0.25">
      <c r="A21" s="97"/>
      <c r="B21" s="28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657"/>
      <c r="F21" s="121"/>
      <c r="G21" s="281"/>
      <c r="H21" s="282"/>
      <c r="I21" s="283"/>
      <c r="J21" s="283"/>
      <c r="K21" s="283"/>
      <c r="L21" s="283"/>
      <c r="M21" s="283"/>
      <c r="N21" s="284"/>
      <c r="O21" s="283"/>
      <c r="P21" s="283"/>
      <c r="Q21" s="283"/>
      <c r="R21" s="283"/>
      <c r="S21" s="283"/>
      <c r="T21" s="284"/>
      <c r="U21" s="283"/>
      <c r="V21" s="283"/>
      <c r="W21" s="283"/>
      <c r="X21" s="283"/>
      <c r="Y21" s="283"/>
      <c r="Z21" s="284"/>
      <c r="AA21" s="283"/>
      <c r="AB21" s="283"/>
      <c r="AC21" s="283"/>
      <c r="AD21" s="283"/>
      <c r="AE21" s="285"/>
      <c r="AF21" s="284"/>
      <c r="AG21" s="283"/>
      <c r="AH21" s="283"/>
      <c r="AI21" s="283"/>
      <c r="AJ21" s="286"/>
      <c r="AK21" s="285"/>
      <c r="AL21" s="284"/>
      <c r="AM21" s="283"/>
      <c r="AN21" s="283"/>
      <c r="AO21" s="283"/>
      <c r="AP21" s="286"/>
      <c r="AQ21" s="286"/>
      <c r="AR21" s="284"/>
      <c r="AS21" s="283"/>
      <c r="AT21" s="283"/>
      <c r="AU21" s="283"/>
      <c r="AV21" s="286"/>
      <c r="AW21" s="286"/>
      <c r="AX21" s="284"/>
      <c r="AY21" s="283"/>
      <c r="AZ21" s="283"/>
      <c r="BA21" s="283"/>
      <c r="BB21" s="283"/>
      <c r="BC21" s="283"/>
      <c r="BD21" s="284"/>
      <c r="BE21" s="283"/>
      <c r="BF21" s="283"/>
      <c r="BG21" s="283"/>
      <c r="BH21" s="286"/>
      <c r="BI21" s="286"/>
      <c r="BJ21" s="284"/>
      <c r="BK21" s="283"/>
      <c r="BL21" s="283"/>
      <c r="BM21" s="283"/>
      <c r="BN21" s="286"/>
      <c r="BO21" s="285"/>
      <c r="BP21" s="284"/>
      <c r="BQ21" s="283"/>
      <c r="BR21" s="283"/>
      <c r="BS21" s="283"/>
      <c r="BT21" s="286"/>
      <c r="BU21" s="286"/>
      <c r="BV21" s="284"/>
      <c r="BW21" s="283"/>
      <c r="BX21" s="283"/>
      <c r="BY21" s="283"/>
      <c r="BZ21" s="286"/>
      <c r="CA21" s="286"/>
      <c r="CB21" s="284"/>
      <c r="CC21" s="283"/>
      <c r="CD21" s="283"/>
      <c r="CE21" s="283"/>
      <c r="CF21" s="286"/>
      <c r="CG21" s="285"/>
      <c r="CH21" s="284"/>
      <c r="CI21" s="283"/>
      <c r="CJ21" s="283"/>
      <c r="CK21" s="283"/>
      <c r="CL21" s="286"/>
      <c r="CM21" s="286"/>
      <c r="CN21" s="284"/>
      <c r="CO21" s="283"/>
      <c r="CP21" s="283"/>
      <c r="CQ21" s="283"/>
      <c r="CR21" s="286"/>
      <c r="CS21" s="286"/>
      <c r="CT21" s="284"/>
      <c r="CU21" s="283"/>
      <c r="CV21" s="283"/>
      <c r="CW21" s="283"/>
      <c r="CX21" s="286"/>
      <c r="CY21" s="285"/>
      <c r="CZ21" s="284"/>
      <c r="DA21" s="283"/>
      <c r="DB21" s="283"/>
      <c r="DC21" s="283"/>
      <c r="DD21" s="286"/>
      <c r="DE21" s="286"/>
      <c r="DF21" s="284"/>
      <c r="DG21" s="283"/>
      <c r="DH21" s="283"/>
      <c r="DI21" s="283"/>
      <c r="DJ21" s="286"/>
      <c r="DK21" s="286"/>
      <c r="DL21" s="284"/>
      <c r="DM21" s="283"/>
      <c r="DN21" s="283"/>
      <c r="DO21" s="283"/>
      <c r="DP21" s="286"/>
      <c r="DQ21" s="286"/>
      <c r="DR21" s="284"/>
      <c r="DS21" s="283"/>
      <c r="DT21" s="283"/>
      <c r="DU21" s="283"/>
      <c r="DV21" s="286"/>
      <c r="DW21" s="286"/>
      <c r="DX21" s="284"/>
      <c r="DY21" s="283"/>
      <c r="DZ21" s="283"/>
      <c r="EA21" s="283"/>
      <c r="EB21" s="286"/>
      <c r="EC21" s="285"/>
      <c r="ED21" s="284"/>
      <c r="EE21" s="283"/>
      <c r="EF21" s="283"/>
      <c r="EG21" s="283"/>
      <c r="EH21" s="286"/>
      <c r="EI21" s="285"/>
      <c r="EJ21" s="284"/>
      <c r="EK21" s="283"/>
      <c r="EL21" s="283"/>
      <c r="EM21" s="283"/>
      <c r="EN21" s="286"/>
      <c r="EO21" s="286"/>
      <c r="EP21" s="284"/>
      <c r="EQ21" s="283"/>
      <c r="ER21" s="283"/>
      <c r="ES21" s="283"/>
      <c r="ET21" s="286"/>
      <c r="EU21" s="286"/>
      <c r="EV21" s="240" t="str">
        <f t="shared" ca="1" si="5"/>
        <v/>
      </c>
      <c r="EW21" s="232" t="str">
        <f t="shared" ca="1" si="0"/>
        <v/>
      </c>
      <c r="EX21" s="233" t="str">
        <f t="shared" ca="1" si="1"/>
        <v/>
      </c>
      <c r="EY21" s="233" t="str">
        <f t="shared" ca="1" si="2"/>
        <v/>
      </c>
      <c r="EZ21" s="234" t="str">
        <f t="shared" ca="1" si="3"/>
        <v/>
      </c>
      <c r="FA21" s="235" t="str">
        <f t="shared" ca="1" si="4"/>
        <v/>
      </c>
      <c r="FB21" s="287"/>
      <c r="FC21" s="288"/>
      <c r="FD21" s="97" t="s">
        <v>121</v>
      </c>
    </row>
    <row r="22" spans="1:160" ht="15.75" customHeight="1" x14ac:dyDescent="0.25">
      <c r="A22" s="97"/>
      <c r="B22" s="28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657"/>
      <c r="F22" s="121"/>
      <c r="G22" s="281"/>
      <c r="H22" s="282"/>
      <c r="I22" s="283"/>
      <c r="J22" s="283"/>
      <c r="K22" s="283"/>
      <c r="L22" s="283"/>
      <c r="M22" s="283"/>
      <c r="N22" s="284"/>
      <c r="O22" s="283"/>
      <c r="P22" s="283"/>
      <c r="Q22" s="283"/>
      <c r="R22" s="283"/>
      <c r="S22" s="283"/>
      <c r="T22" s="284"/>
      <c r="U22" s="283"/>
      <c r="V22" s="283"/>
      <c r="W22" s="283"/>
      <c r="X22" s="283"/>
      <c r="Y22" s="283"/>
      <c r="Z22" s="284"/>
      <c r="AA22" s="283"/>
      <c r="AB22" s="283"/>
      <c r="AC22" s="283"/>
      <c r="AD22" s="283"/>
      <c r="AE22" s="285"/>
      <c r="AF22" s="284"/>
      <c r="AG22" s="283"/>
      <c r="AH22" s="283"/>
      <c r="AI22" s="283"/>
      <c r="AJ22" s="286"/>
      <c r="AK22" s="285"/>
      <c r="AL22" s="284"/>
      <c r="AM22" s="283"/>
      <c r="AN22" s="283"/>
      <c r="AO22" s="283"/>
      <c r="AP22" s="286"/>
      <c r="AQ22" s="286"/>
      <c r="AR22" s="284"/>
      <c r="AS22" s="283"/>
      <c r="AT22" s="283"/>
      <c r="AU22" s="283"/>
      <c r="AV22" s="286"/>
      <c r="AW22" s="286"/>
      <c r="AX22" s="284"/>
      <c r="AY22" s="283"/>
      <c r="AZ22" s="283"/>
      <c r="BA22" s="283"/>
      <c r="BB22" s="283"/>
      <c r="BC22" s="283"/>
      <c r="BD22" s="284"/>
      <c r="BE22" s="283"/>
      <c r="BF22" s="283"/>
      <c r="BG22" s="283"/>
      <c r="BH22" s="286"/>
      <c r="BI22" s="286"/>
      <c r="BJ22" s="284"/>
      <c r="BK22" s="283"/>
      <c r="BL22" s="283"/>
      <c r="BM22" s="283"/>
      <c r="BN22" s="286"/>
      <c r="BO22" s="285"/>
      <c r="BP22" s="284"/>
      <c r="BQ22" s="283"/>
      <c r="BR22" s="283"/>
      <c r="BS22" s="283"/>
      <c r="BT22" s="286"/>
      <c r="BU22" s="286"/>
      <c r="BV22" s="284"/>
      <c r="BW22" s="283"/>
      <c r="BX22" s="283"/>
      <c r="BY22" s="283"/>
      <c r="BZ22" s="286"/>
      <c r="CA22" s="286"/>
      <c r="CB22" s="284"/>
      <c r="CC22" s="283"/>
      <c r="CD22" s="283"/>
      <c r="CE22" s="283"/>
      <c r="CF22" s="286"/>
      <c r="CG22" s="285"/>
      <c r="CH22" s="284"/>
      <c r="CI22" s="283"/>
      <c r="CJ22" s="283"/>
      <c r="CK22" s="283"/>
      <c r="CL22" s="286"/>
      <c r="CM22" s="286"/>
      <c r="CN22" s="284"/>
      <c r="CO22" s="283"/>
      <c r="CP22" s="283"/>
      <c r="CQ22" s="283"/>
      <c r="CR22" s="286"/>
      <c r="CS22" s="286"/>
      <c r="CT22" s="284"/>
      <c r="CU22" s="283"/>
      <c r="CV22" s="283"/>
      <c r="CW22" s="283"/>
      <c r="CX22" s="286"/>
      <c r="CY22" s="285"/>
      <c r="CZ22" s="284"/>
      <c r="DA22" s="283"/>
      <c r="DB22" s="283"/>
      <c r="DC22" s="283"/>
      <c r="DD22" s="286"/>
      <c r="DE22" s="286"/>
      <c r="DF22" s="284"/>
      <c r="DG22" s="283"/>
      <c r="DH22" s="283"/>
      <c r="DI22" s="283"/>
      <c r="DJ22" s="286"/>
      <c r="DK22" s="286"/>
      <c r="DL22" s="284"/>
      <c r="DM22" s="283"/>
      <c r="DN22" s="283"/>
      <c r="DO22" s="283"/>
      <c r="DP22" s="286"/>
      <c r="DQ22" s="286"/>
      <c r="DR22" s="284"/>
      <c r="DS22" s="283"/>
      <c r="DT22" s="283"/>
      <c r="DU22" s="283"/>
      <c r="DV22" s="286"/>
      <c r="DW22" s="286"/>
      <c r="DX22" s="284"/>
      <c r="DY22" s="283"/>
      <c r="DZ22" s="283"/>
      <c r="EA22" s="283"/>
      <c r="EB22" s="286"/>
      <c r="EC22" s="285"/>
      <c r="ED22" s="284"/>
      <c r="EE22" s="283"/>
      <c r="EF22" s="283"/>
      <c r="EG22" s="283"/>
      <c r="EH22" s="286"/>
      <c r="EI22" s="285"/>
      <c r="EJ22" s="284"/>
      <c r="EK22" s="283"/>
      <c r="EL22" s="283"/>
      <c r="EM22" s="283"/>
      <c r="EN22" s="286"/>
      <c r="EO22" s="286"/>
      <c r="EP22" s="284"/>
      <c r="EQ22" s="283"/>
      <c r="ER22" s="283"/>
      <c r="ES22" s="283"/>
      <c r="ET22" s="286"/>
      <c r="EU22" s="286"/>
      <c r="EV22" s="240" t="str">
        <f t="shared" ca="1" si="5"/>
        <v/>
      </c>
      <c r="EW22" s="232" t="str">
        <f t="shared" ca="1" si="0"/>
        <v/>
      </c>
      <c r="EX22" s="233" t="str">
        <f t="shared" ca="1" si="1"/>
        <v/>
      </c>
      <c r="EY22" s="233" t="str">
        <f t="shared" ca="1" si="2"/>
        <v/>
      </c>
      <c r="EZ22" s="234" t="str">
        <f t="shared" ca="1" si="3"/>
        <v/>
      </c>
      <c r="FA22" s="235" t="str">
        <f t="shared" ca="1" si="4"/>
        <v/>
      </c>
      <c r="FB22" s="287"/>
      <c r="FC22" s="288"/>
      <c r="FD22" s="97" t="s">
        <v>110</v>
      </c>
    </row>
    <row r="23" spans="1:160" ht="15.75" customHeight="1" x14ac:dyDescent="0.25">
      <c r="A23" s="97"/>
      <c r="B23" s="28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657"/>
      <c r="F23" s="121"/>
      <c r="G23" s="281"/>
      <c r="H23" s="282"/>
      <c r="I23" s="283"/>
      <c r="J23" s="283"/>
      <c r="K23" s="283"/>
      <c r="L23" s="283"/>
      <c r="M23" s="283"/>
      <c r="N23" s="284"/>
      <c r="O23" s="283"/>
      <c r="P23" s="283"/>
      <c r="Q23" s="283"/>
      <c r="R23" s="283"/>
      <c r="S23" s="283"/>
      <c r="T23" s="284"/>
      <c r="U23" s="283"/>
      <c r="V23" s="283"/>
      <c r="W23" s="283"/>
      <c r="X23" s="283"/>
      <c r="Y23" s="283"/>
      <c r="Z23" s="284"/>
      <c r="AA23" s="283"/>
      <c r="AB23" s="283"/>
      <c r="AC23" s="283"/>
      <c r="AD23" s="283"/>
      <c r="AE23" s="285"/>
      <c r="AF23" s="284"/>
      <c r="AG23" s="283"/>
      <c r="AH23" s="283"/>
      <c r="AI23" s="283"/>
      <c r="AJ23" s="286"/>
      <c r="AK23" s="285"/>
      <c r="AL23" s="284"/>
      <c r="AM23" s="283"/>
      <c r="AN23" s="283"/>
      <c r="AO23" s="283"/>
      <c r="AP23" s="286"/>
      <c r="AQ23" s="286"/>
      <c r="AR23" s="284"/>
      <c r="AS23" s="283"/>
      <c r="AT23" s="283"/>
      <c r="AU23" s="283"/>
      <c r="AV23" s="286"/>
      <c r="AW23" s="286"/>
      <c r="AX23" s="284"/>
      <c r="AY23" s="283"/>
      <c r="AZ23" s="283"/>
      <c r="BA23" s="283"/>
      <c r="BB23" s="283"/>
      <c r="BC23" s="283"/>
      <c r="BD23" s="284"/>
      <c r="BE23" s="283"/>
      <c r="BF23" s="283"/>
      <c r="BG23" s="283"/>
      <c r="BH23" s="286"/>
      <c r="BI23" s="286"/>
      <c r="BJ23" s="284"/>
      <c r="BK23" s="283"/>
      <c r="BL23" s="283"/>
      <c r="BM23" s="283"/>
      <c r="BN23" s="286"/>
      <c r="BO23" s="285"/>
      <c r="BP23" s="284"/>
      <c r="BQ23" s="283"/>
      <c r="BR23" s="283"/>
      <c r="BS23" s="283"/>
      <c r="BT23" s="286"/>
      <c r="BU23" s="286"/>
      <c r="BV23" s="284"/>
      <c r="BW23" s="283"/>
      <c r="BX23" s="283"/>
      <c r="BY23" s="283"/>
      <c r="BZ23" s="286"/>
      <c r="CA23" s="286"/>
      <c r="CB23" s="284"/>
      <c r="CC23" s="283"/>
      <c r="CD23" s="283"/>
      <c r="CE23" s="283"/>
      <c r="CF23" s="286"/>
      <c r="CG23" s="285"/>
      <c r="CH23" s="284"/>
      <c r="CI23" s="283"/>
      <c r="CJ23" s="283"/>
      <c r="CK23" s="283"/>
      <c r="CL23" s="286"/>
      <c r="CM23" s="286"/>
      <c r="CN23" s="284"/>
      <c r="CO23" s="283"/>
      <c r="CP23" s="283"/>
      <c r="CQ23" s="283"/>
      <c r="CR23" s="286"/>
      <c r="CS23" s="286"/>
      <c r="CT23" s="284"/>
      <c r="CU23" s="283"/>
      <c r="CV23" s="283"/>
      <c r="CW23" s="283"/>
      <c r="CX23" s="286"/>
      <c r="CY23" s="285"/>
      <c r="CZ23" s="284"/>
      <c r="DA23" s="283"/>
      <c r="DB23" s="283"/>
      <c r="DC23" s="283"/>
      <c r="DD23" s="286"/>
      <c r="DE23" s="286"/>
      <c r="DF23" s="284"/>
      <c r="DG23" s="283"/>
      <c r="DH23" s="283"/>
      <c r="DI23" s="283"/>
      <c r="DJ23" s="286"/>
      <c r="DK23" s="286"/>
      <c r="DL23" s="284"/>
      <c r="DM23" s="283"/>
      <c r="DN23" s="283"/>
      <c r="DO23" s="283"/>
      <c r="DP23" s="286"/>
      <c r="DQ23" s="286"/>
      <c r="DR23" s="284"/>
      <c r="DS23" s="283"/>
      <c r="DT23" s="283"/>
      <c r="DU23" s="283"/>
      <c r="DV23" s="286"/>
      <c r="DW23" s="286"/>
      <c r="DX23" s="284"/>
      <c r="DY23" s="283"/>
      <c r="DZ23" s="283"/>
      <c r="EA23" s="283"/>
      <c r="EB23" s="286"/>
      <c r="EC23" s="285"/>
      <c r="ED23" s="284"/>
      <c r="EE23" s="283"/>
      <c r="EF23" s="283"/>
      <c r="EG23" s="283"/>
      <c r="EH23" s="286"/>
      <c r="EI23" s="285"/>
      <c r="EJ23" s="284"/>
      <c r="EK23" s="283"/>
      <c r="EL23" s="283"/>
      <c r="EM23" s="283"/>
      <c r="EN23" s="286"/>
      <c r="EO23" s="286"/>
      <c r="EP23" s="284"/>
      <c r="EQ23" s="283"/>
      <c r="ER23" s="283"/>
      <c r="ES23" s="283"/>
      <c r="ET23" s="286"/>
      <c r="EU23" s="286"/>
      <c r="EV23" s="240" t="str">
        <f t="shared" ca="1" si="5"/>
        <v/>
      </c>
      <c r="EW23" s="232" t="str">
        <f t="shared" ca="1" si="0"/>
        <v/>
      </c>
      <c r="EX23" s="233" t="str">
        <f t="shared" ca="1" si="1"/>
        <v/>
      </c>
      <c r="EY23" s="233" t="str">
        <f t="shared" ca="1" si="2"/>
        <v/>
      </c>
      <c r="EZ23" s="234" t="str">
        <f t="shared" ca="1" si="3"/>
        <v/>
      </c>
      <c r="FA23" s="235" t="str">
        <f t="shared" ca="1" si="4"/>
        <v/>
      </c>
      <c r="FB23" s="287"/>
      <c r="FC23" s="288"/>
      <c r="FD23" s="97" t="s">
        <v>122</v>
      </c>
    </row>
    <row r="24" spans="1:160" ht="15.75" customHeight="1" x14ac:dyDescent="0.25">
      <c r="A24" s="97"/>
      <c r="B24" s="28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657"/>
      <c r="F24" s="121"/>
      <c r="G24" s="281"/>
      <c r="H24" s="282"/>
      <c r="I24" s="283"/>
      <c r="J24" s="283"/>
      <c r="K24" s="283"/>
      <c r="L24" s="283"/>
      <c r="M24" s="283"/>
      <c r="N24" s="284"/>
      <c r="O24" s="283"/>
      <c r="P24" s="283"/>
      <c r="Q24" s="283"/>
      <c r="R24" s="283"/>
      <c r="S24" s="283"/>
      <c r="T24" s="284"/>
      <c r="U24" s="283"/>
      <c r="V24" s="283"/>
      <c r="W24" s="283"/>
      <c r="X24" s="283"/>
      <c r="Y24" s="283"/>
      <c r="Z24" s="284"/>
      <c r="AA24" s="283"/>
      <c r="AB24" s="283"/>
      <c r="AC24" s="283"/>
      <c r="AD24" s="283"/>
      <c r="AE24" s="285"/>
      <c r="AF24" s="284"/>
      <c r="AG24" s="283"/>
      <c r="AH24" s="283"/>
      <c r="AI24" s="283"/>
      <c r="AJ24" s="286"/>
      <c r="AK24" s="285"/>
      <c r="AL24" s="284"/>
      <c r="AM24" s="283"/>
      <c r="AN24" s="283"/>
      <c r="AO24" s="283"/>
      <c r="AP24" s="286"/>
      <c r="AQ24" s="286"/>
      <c r="AR24" s="284"/>
      <c r="AS24" s="283"/>
      <c r="AT24" s="283"/>
      <c r="AU24" s="283"/>
      <c r="AV24" s="286"/>
      <c r="AW24" s="286"/>
      <c r="AX24" s="284"/>
      <c r="AY24" s="283"/>
      <c r="AZ24" s="283"/>
      <c r="BA24" s="283"/>
      <c r="BB24" s="283"/>
      <c r="BC24" s="283"/>
      <c r="BD24" s="284"/>
      <c r="BE24" s="283"/>
      <c r="BF24" s="283"/>
      <c r="BG24" s="283"/>
      <c r="BH24" s="286"/>
      <c r="BI24" s="286"/>
      <c r="BJ24" s="284"/>
      <c r="BK24" s="283"/>
      <c r="BL24" s="283"/>
      <c r="BM24" s="283"/>
      <c r="BN24" s="286"/>
      <c r="BO24" s="285"/>
      <c r="BP24" s="284"/>
      <c r="BQ24" s="283"/>
      <c r="BR24" s="283"/>
      <c r="BS24" s="283"/>
      <c r="BT24" s="286"/>
      <c r="BU24" s="286"/>
      <c r="BV24" s="284"/>
      <c r="BW24" s="283"/>
      <c r="BX24" s="283"/>
      <c r="BY24" s="283"/>
      <c r="BZ24" s="286"/>
      <c r="CA24" s="286"/>
      <c r="CB24" s="284"/>
      <c r="CC24" s="283"/>
      <c r="CD24" s="283"/>
      <c r="CE24" s="283"/>
      <c r="CF24" s="286"/>
      <c r="CG24" s="285"/>
      <c r="CH24" s="284"/>
      <c r="CI24" s="283"/>
      <c r="CJ24" s="283"/>
      <c r="CK24" s="283"/>
      <c r="CL24" s="286"/>
      <c r="CM24" s="286"/>
      <c r="CN24" s="284"/>
      <c r="CO24" s="283"/>
      <c r="CP24" s="283"/>
      <c r="CQ24" s="283"/>
      <c r="CR24" s="286"/>
      <c r="CS24" s="286"/>
      <c r="CT24" s="284"/>
      <c r="CU24" s="283"/>
      <c r="CV24" s="283"/>
      <c r="CW24" s="283"/>
      <c r="CX24" s="286"/>
      <c r="CY24" s="285"/>
      <c r="CZ24" s="284"/>
      <c r="DA24" s="283"/>
      <c r="DB24" s="283"/>
      <c r="DC24" s="283"/>
      <c r="DD24" s="286"/>
      <c r="DE24" s="286"/>
      <c r="DF24" s="284"/>
      <c r="DG24" s="283"/>
      <c r="DH24" s="283"/>
      <c r="DI24" s="283"/>
      <c r="DJ24" s="286"/>
      <c r="DK24" s="286"/>
      <c r="DL24" s="284"/>
      <c r="DM24" s="283"/>
      <c r="DN24" s="283"/>
      <c r="DO24" s="283"/>
      <c r="DP24" s="286"/>
      <c r="DQ24" s="286"/>
      <c r="DR24" s="284"/>
      <c r="DS24" s="283"/>
      <c r="DT24" s="283"/>
      <c r="DU24" s="283"/>
      <c r="DV24" s="286"/>
      <c r="DW24" s="286"/>
      <c r="DX24" s="284"/>
      <c r="DY24" s="283"/>
      <c r="DZ24" s="283"/>
      <c r="EA24" s="283"/>
      <c r="EB24" s="286"/>
      <c r="EC24" s="285"/>
      <c r="ED24" s="284"/>
      <c r="EE24" s="283"/>
      <c r="EF24" s="283"/>
      <c r="EG24" s="283"/>
      <c r="EH24" s="286"/>
      <c r="EI24" s="285"/>
      <c r="EJ24" s="284"/>
      <c r="EK24" s="283"/>
      <c r="EL24" s="283"/>
      <c r="EM24" s="283"/>
      <c r="EN24" s="286"/>
      <c r="EO24" s="286"/>
      <c r="EP24" s="284"/>
      <c r="EQ24" s="283"/>
      <c r="ER24" s="283"/>
      <c r="ES24" s="283"/>
      <c r="ET24" s="286"/>
      <c r="EU24" s="286"/>
      <c r="EV24" s="240" t="str">
        <f t="shared" ca="1" si="5"/>
        <v/>
      </c>
      <c r="EW24" s="232" t="str">
        <f t="shared" ca="1" si="0"/>
        <v/>
      </c>
      <c r="EX24" s="233" t="str">
        <f t="shared" ca="1" si="1"/>
        <v/>
      </c>
      <c r="EY24" s="233" t="str">
        <f t="shared" ca="1" si="2"/>
        <v/>
      </c>
      <c r="EZ24" s="234" t="str">
        <f t="shared" ca="1" si="3"/>
        <v/>
      </c>
      <c r="FA24" s="235" t="str">
        <f t="shared" ca="1" si="4"/>
        <v/>
      </c>
      <c r="FB24" s="287"/>
      <c r="FC24" s="288"/>
      <c r="FD24" s="97" t="s">
        <v>111</v>
      </c>
    </row>
    <row r="25" spans="1:160" ht="15.75" customHeight="1" x14ac:dyDescent="0.25">
      <c r="A25" s="97"/>
      <c r="B25" s="28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657"/>
      <c r="F25" s="121"/>
      <c r="G25" s="281"/>
      <c r="H25" s="282"/>
      <c r="I25" s="283"/>
      <c r="J25" s="283"/>
      <c r="K25" s="283"/>
      <c r="L25" s="283"/>
      <c r="M25" s="283"/>
      <c r="N25" s="284"/>
      <c r="O25" s="283"/>
      <c r="P25" s="283"/>
      <c r="Q25" s="283"/>
      <c r="R25" s="283"/>
      <c r="S25" s="283"/>
      <c r="T25" s="284"/>
      <c r="U25" s="283"/>
      <c r="V25" s="283"/>
      <c r="W25" s="283"/>
      <c r="X25" s="283"/>
      <c r="Y25" s="283"/>
      <c r="Z25" s="284"/>
      <c r="AA25" s="283"/>
      <c r="AB25" s="283"/>
      <c r="AC25" s="283"/>
      <c r="AD25" s="283"/>
      <c r="AE25" s="285"/>
      <c r="AF25" s="284"/>
      <c r="AG25" s="283"/>
      <c r="AH25" s="283"/>
      <c r="AI25" s="283"/>
      <c r="AJ25" s="286"/>
      <c r="AK25" s="285"/>
      <c r="AL25" s="284"/>
      <c r="AM25" s="283"/>
      <c r="AN25" s="283"/>
      <c r="AO25" s="283"/>
      <c r="AP25" s="286"/>
      <c r="AQ25" s="286"/>
      <c r="AR25" s="284"/>
      <c r="AS25" s="283"/>
      <c r="AT25" s="283"/>
      <c r="AU25" s="283"/>
      <c r="AV25" s="286"/>
      <c r="AW25" s="286"/>
      <c r="AX25" s="284"/>
      <c r="AY25" s="283"/>
      <c r="AZ25" s="283"/>
      <c r="BA25" s="283"/>
      <c r="BB25" s="283"/>
      <c r="BC25" s="283"/>
      <c r="BD25" s="284"/>
      <c r="BE25" s="283"/>
      <c r="BF25" s="283"/>
      <c r="BG25" s="283"/>
      <c r="BH25" s="286"/>
      <c r="BI25" s="286"/>
      <c r="BJ25" s="284"/>
      <c r="BK25" s="283"/>
      <c r="BL25" s="283"/>
      <c r="BM25" s="283"/>
      <c r="BN25" s="286"/>
      <c r="BO25" s="285"/>
      <c r="BP25" s="284"/>
      <c r="BQ25" s="283"/>
      <c r="BR25" s="283"/>
      <c r="BS25" s="283"/>
      <c r="BT25" s="286"/>
      <c r="BU25" s="286"/>
      <c r="BV25" s="284"/>
      <c r="BW25" s="283"/>
      <c r="BX25" s="283"/>
      <c r="BY25" s="283"/>
      <c r="BZ25" s="286"/>
      <c r="CA25" s="286"/>
      <c r="CB25" s="284"/>
      <c r="CC25" s="283"/>
      <c r="CD25" s="283"/>
      <c r="CE25" s="283"/>
      <c r="CF25" s="286"/>
      <c r="CG25" s="285"/>
      <c r="CH25" s="284"/>
      <c r="CI25" s="283"/>
      <c r="CJ25" s="283"/>
      <c r="CK25" s="283"/>
      <c r="CL25" s="286"/>
      <c r="CM25" s="286"/>
      <c r="CN25" s="284"/>
      <c r="CO25" s="283"/>
      <c r="CP25" s="283"/>
      <c r="CQ25" s="283"/>
      <c r="CR25" s="286"/>
      <c r="CS25" s="286"/>
      <c r="CT25" s="284"/>
      <c r="CU25" s="283"/>
      <c r="CV25" s="283"/>
      <c r="CW25" s="283"/>
      <c r="CX25" s="286"/>
      <c r="CY25" s="285"/>
      <c r="CZ25" s="284"/>
      <c r="DA25" s="283"/>
      <c r="DB25" s="283"/>
      <c r="DC25" s="283"/>
      <c r="DD25" s="286"/>
      <c r="DE25" s="286"/>
      <c r="DF25" s="284"/>
      <c r="DG25" s="283"/>
      <c r="DH25" s="283"/>
      <c r="DI25" s="283"/>
      <c r="DJ25" s="286"/>
      <c r="DK25" s="286"/>
      <c r="DL25" s="284"/>
      <c r="DM25" s="283"/>
      <c r="DN25" s="283"/>
      <c r="DO25" s="283"/>
      <c r="DP25" s="286"/>
      <c r="DQ25" s="286"/>
      <c r="DR25" s="284"/>
      <c r="DS25" s="283"/>
      <c r="DT25" s="283"/>
      <c r="DU25" s="283"/>
      <c r="DV25" s="286"/>
      <c r="DW25" s="286"/>
      <c r="DX25" s="284"/>
      <c r="DY25" s="283"/>
      <c r="DZ25" s="283"/>
      <c r="EA25" s="283"/>
      <c r="EB25" s="286"/>
      <c r="EC25" s="285"/>
      <c r="ED25" s="284"/>
      <c r="EE25" s="283"/>
      <c r="EF25" s="283"/>
      <c r="EG25" s="283"/>
      <c r="EH25" s="286"/>
      <c r="EI25" s="285"/>
      <c r="EJ25" s="284"/>
      <c r="EK25" s="283"/>
      <c r="EL25" s="283"/>
      <c r="EM25" s="283"/>
      <c r="EN25" s="286"/>
      <c r="EO25" s="286"/>
      <c r="EP25" s="284"/>
      <c r="EQ25" s="283"/>
      <c r="ER25" s="283"/>
      <c r="ES25" s="283"/>
      <c r="ET25" s="286"/>
      <c r="EU25" s="286"/>
      <c r="EV25" s="240" t="str">
        <f t="shared" ca="1" si="5"/>
        <v/>
      </c>
      <c r="EW25" s="232" t="str">
        <f t="shared" ca="1" si="0"/>
        <v/>
      </c>
      <c r="EX25" s="233" t="str">
        <f t="shared" ca="1" si="1"/>
        <v/>
      </c>
      <c r="EY25" s="233" t="str">
        <f t="shared" ca="1" si="2"/>
        <v/>
      </c>
      <c r="EZ25" s="234" t="str">
        <f t="shared" ca="1" si="3"/>
        <v/>
      </c>
      <c r="FA25" s="235" t="str">
        <f t="shared" ca="1" si="4"/>
        <v/>
      </c>
      <c r="FB25" s="287"/>
      <c r="FC25" s="288"/>
      <c r="FD25" s="97" t="s">
        <v>123</v>
      </c>
    </row>
    <row r="26" spans="1:160" ht="15.75" customHeight="1" x14ac:dyDescent="0.25">
      <c r="A26" s="97"/>
      <c r="B26" s="28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657"/>
      <c r="F26" s="121"/>
      <c r="G26" s="281"/>
      <c r="H26" s="282"/>
      <c r="I26" s="283"/>
      <c r="J26" s="283"/>
      <c r="K26" s="283"/>
      <c r="L26" s="283"/>
      <c r="M26" s="283"/>
      <c r="N26" s="284"/>
      <c r="O26" s="283"/>
      <c r="P26" s="283"/>
      <c r="Q26" s="283"/>
      <c r="R26" s="283"/>
      <c r="S26" s="283"/>
      <c r="T26" s="284"/>
      <c r="U26" s="283"/>
      <c r="V26" s="283"/>
      <c r="W26" s="283"/>
      <c r="X26" s="283"/>
      <c r="Y26" s="283"/>
      <c r="Z26" s="284"/>
      <c r="AA26" s="283"/>
      <c r="AB26" s="283"/>
      <c r="AC26" s="283"/>
      <c r="AD26" s="283"/>
      <c r="AE26" s="285"/>
      <c r="AF26" s="284"/>
      <c r="AG26" s="283"/>
      <c r="AH26" s="283"/>
      <c r="AI26" s="283"/>
      <c r="AJ26" s="286"/>
      <c r="AK26" s="285"/>
      <c r="AL26" s="284"/>
      <c r="AM26" s="283"/>
      <c r="AN26" s="283"/>
      <c r="AO26" s="283"/>
      <c r="AP26" s="286"/>
      <c r="AQ26" s="286"/>
      <c r="AR26" s="284"/>
      <c r="AS26" s="283"/>
      <c r="AT26" s="283"/>
      <c r="AU26" s="283"/>
      <c r="AV26" s="286"/>
      <c r="AW26" s="286"/>
      <c r="AX26" s="284"/>
      <c r="AY26" s="283"/>
      <c r="AZ26" s="283"/>
      <c r="BA26" s="283"/>
      <c r="BB26" s="283"/>
      <c r="BC26" s="283"/>
      <c r="BD26" s="284"/>
      <c r="BE26" s="283"/>
      <c r="BF26" s="283"/>
      <c r="BG26" s="283"/>
      <c r="BH26" s="286"/>
      <c r="BI26" s="286"/>
      <c r="BJ26" s="284"/>
      <c r="BK26" s="283"/>
      <c r="BL26" s="283"/>
      <c r="BM26" s="283"/>
      <c r="BN26" s="286"/>
      <c r="BO26" s="285"/>
      <c r="BP26" s="284"/>
      <c r="BQ26" s="283"/>
      <c r="BR26" s="283"/>
      <c r="BS26" s="283"/>
      <c r="BT26" s="286"/>
      <c r="BU26" s="286"/>
      <c r="BV26" s="284"/>
      <c r="BW26" s="283"/>
      <c r="BX26" s="283"/>
      <c r="BY26" s="283"/>
      <c r="BZ26" s="286"/>
      <c r="CA26" s="286"/>
      <c r="CB26" s="284"/>
      <c r="CC26" s="283"/>
      <c r="CD26" s="283"/>
      <c r="CE26" s="283"/>
      <c r="CF26" s="286"/>
      <c r="CG26" s="285"/>
      <c r="CH26" s="284"/>
      <c r="CI26" s="283"/>
      <c r="CJ26" s="283"/>
      <c r="CK26" s="283"/>
      <c r="CL26" s="286"/>
      <c r="CM26" s="286"/>
      <c r="CN26" s="284"/>
      <c r="CO26" s="283"/>
      <c r="CP26" s="283"/>
      <c r="CQ26" s="283"/>
      <c r="CR26" s="286"/>
      <c r="CS26" s="286"/>
      <c r="CT26" s="284"/>
      <c r="CU26" s="283"/>
      <c r="CV26" s="283"/>
      <c r="CW26" s="283"/>
      <c r="CX26" s="286"/>
      <c r="CY26" s="285"/>
      <c r="CZ26" s="284"/>
      <c r="DA26" s="283"/>
      <c r="DB26" s="283"/>
      <c r="DC26" s="283"/>
      <c r="DD26" s="286"/>
      <c r="DE26" s="286"/>
      <c r="DF26" s="284"/>
      <c r="DG26" s="283"/>
      <c r="DH26" s="283"/>
      <c r="DI26" s="283"/>
      <c r="DJ26" s="286"/>
      <c r="DK26" s="286"/>
      <c r="DL26" s="284"/>
      <c r="DM26" s="283"/>
      <c r="DN26" s="283"/>
      <c r="DO26" s="283"/>
      <c r="DP26" s="286"/>
      <c r="DQ26" s="286"/>
      <c r="DR26" s="284"/>
      <c r="DS26" s="283"/>
      <c r="DT26" s="283"/>
      <c r="DU26" s="283"/>
      <c r="DV26" s="286"/>
      <c r="DW26" s="286"/>
      <c r="DX26" s="284"/>
      <c r="DY26" s="283"/>
      <c r="DZ26" s="283"/>
      <c r="EA26" s="283"/>
      <c r="EB26" s="286"/>
      <c r="EC26" s="285"/>
      <c r="ED26" s="284"/>
      <c r="EE26" s="283"/>
      <c r="EF26" s="283"/>
      <c r="EG26" s="283"/>
      <c r="EH26" s="286"/>
      <c r="EI26" s="285"/>
      <c r="EJ26" s="284"/>
      <c r="EK26" s="283"/>
      <c r="EL26" s="283"/>
      <c r="EM26" s="283"/>
      <c r="EN26" s="286"/>
      <c r="EO26" s="286"/>
      <c r="EP26" s="284"/>
      <c r="EQ26" s="283"/>
      <c r="ER26" s="283"/>
      <c r="ES26" s="283"/>
      <c r="ET26" s="286"/>
      <c r="EU26" s="286"/>
      <c r="EV26" s="240" t="str">
        <f t="shared" ca="1" si="5"/>
        <v/>
      </c>
      <c r="EW26" s="232" t="str">
        <f t="shared" ca="1" si="0"/>
        <v/>
      </c>
      <c r="EX26" s="233" t="str">
        <f t="shared" ca="1" si="1"/>
        <v/>
      </c>
      <c r="EY26" s="233" t="str">
        <f t="shared" ca="1" si="2"/>
        <v/>
      </c>
      <c r="EZ26" s="234" t="str">
        <f t="shared" ca="1" si="3"/>
        <v/>
      </c>
      <c r="FA26" s="235" t="str">
        <f t="shared" ca="1" si="4"/>
        <v/>
      </c>
      <c r="FB26" s="287"/>
      <c r="FC26" s="288"/>
      <c r="FD26" s="97" t="s">
        <v>112</v>
      </c>
    </row>
    <row r="27" spans="1:160" ht="15.75" customHeight="1" x14ac:dyDescent="0.25">
      <c r="A27" s="97"/>
      <c r="B27" s="28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657"/>
      <c r="F27" s="121"/>
      <c r="G27" s="281"/>
      <c r="H27" s="282"/>
      <c r="I27" s="283"/>
      <c r="J27" s="283"/>
      <c r="K27" s="283"/>
      <c r="L27" s="283"/>
      <c r="M27" s="283"/>
      <c r="N27" s="284"/>
      <c r="O27" s="283"/>
      <c r="P27" s="283"/>
      <c r="Q27" s="283"/>
      <c r="R27" s="283"/>
      <c r="S27" s="283"/>
      <c r="T27" s="284"/>
      <c r="U27" s="283"/>
      <c r="V27" s="283"/>
      <c r="W27" s="283"/>
      <c r="X27" s="283"/>
      <c r="Y27" s="283"/>
      <c r="Z27" s="284"/>
      <c r="AA27" s="283"/>
      <c r="AB27" s="283"/>
      <c r="AC27" s="283"/>
      <c r="AD27" s="283"/>
      <c r="AE27" s="285"/>
      <c r="AF27" s="284"/>
      <c r="AG27" s="283"/>
      <c r="AH27" s="283"/>
      <c r="AI27" s="283"/>
      <c r="AJ27" s="286"/>
      <c r="AK27" s="285"/>
      <c r="AL27" s="284"/>
      <c r="AM27" s="283"/>
      <c r="AN27" s="283"/>
      <c r="AO27" s="283"/>
      <c r="AP27" s="286"/>
      <c r="AQ27" s="286"/>
      <c r="AR27" s="284"/>
      <c r="AS27" s="283"/>
      <c r="AT27" s="283"/>
      <c r="AU27" s="283"/>
      <c r="AV27" s="286"/>
      <c r="AW27" s="286"/>
      <c r="AX27" s="284"/>
      <c r="AY27" s="283"/>
      <c r="AZ27" s="283"/>
      <c r="BA27" s="283"/>
      <c r="BB27" s="283"/>
      <c r="BC27" s="283"/>
      <c r="BD27" s="284"/>
      <c r="BE27" s="283"/>
      <c r="BF27" s="283"/>
      <c r="BG27" s="283"/>
      <c r="BH27" s="286"/>
      <c r="BI27" s="286"/>
      <c r="BJ27" s="284"/>
      <c r="BK27" s="283"/>
      <c r="BL27" s="283"/>
      <c r="BM27" s="283"/>
      <c r="BN27" s="286"/>
      <c r="BO27" s="285"/>
      <c r="BP27" s="284"/>
      <c r="BQ27" s="283"/>
      <c r="BR27" s="283"/>
      <c r="BS27" s="283"/>
      <c r="BT27" s="286"/>
      <c r="BU27" s="286"/>
      <c r="BV27" s="284"/>
      <c r="BW27" s="283"/>
      <c r="BX27" s="283"/>
      <c r="BY27" s="283"/>
      <c r="BZ27" s="286"/>
      <c r="CA27" s="286"/>
      <c r="CB27" s="284"/>
      <c r="CC27" s="283"/>
      <c r="CD27" s="283"/>
      <c r="CE27" s="283"/>
      <c r="CF27" s="286"/>
      <c r="CG27" s="285"/>
      <c r="CH27" s="284"/>
      <c r="CI27" s="283"/>
      <c r="CJ27" s="283"/>
      <c r="CK27" s="283"/>
      <c r="CL27" s="286"/>
      <c r="CM27" s="286"/>
      <c r="CN27" s="284"/>
      <c r="CO27" s="283"/>
      <c r="CP27" s="283"/>
      <c r="CQ27" s="283"/>
      <c r="CR27" s="286"/>
      <c r="CS27" s="286"/>
      <c r="CT27" s="284"/>
      <c r="CU27" s="283"/>
      <c r="CV27" s="283"/>
      <c r="CW27" s="283"/>
      <c r="CX27" s="286"/>
      <c r="CY27" s="285"/>
      <c r="CZ27" s="284"/>
      <c r="DA27" s="283"/>
      <c r="DB27" s="283"/>
      <c r="DC27" s="283"/>
      <c r="DD27" s="286"/>
      <c r="DE27" s="286"/>
      <c r="DF27" s="284"/>
      <c r="DG27" s="283"/>
      <c r="DH27" s="283"/>
      <c r="DI27" s="283"/>
      <c r="DJ27" s="286"/>
      <c r="DK27" s="286"/>
      <c r="DL27" s="284"/>
      <c r="DM27" s="283"/>
      <c r="DN27" s="283"/>
      <c r="DO27" s="283"/>
      <c r="DP27" s="286"/>
      <c r="DQ27" s="286"/>
      <c r="DR27" s="284"/>
      <c r="DS27" s="283"/>
      <c r="DT27" s="283"/>
      <c r="DU27" s="283"/>
      <c r="DV27" s="286"/>
      <c r="DW27" s="286"/>
      <c r="DX27" s="284"/>
      <c r="DY27" s="283"/>
      <c r="DZ27" s="283"/>
      <c r="EA27" s="283"/>
      <c r="EB27" s="286"/>
      <c r="EC27" s="285"/>
      <c r="ED27" s="284"/>
      <c r="EE27" s="283"/>
      <c r="EF27" s="283"/>
      <c r="EG27" s="283"/>
      <c r="EH27" s="286"/>
      <c r="EI27" s="285"/>
      <c r="EJ27" s="284"/>
      <c r="EK27" s="283"/>
      <c r="EL27" s="283"/>
      <c r="EM27" s="283"/>
      <c r="EN27" s="286"/>
      <c r="EO27" s="286"/>
      <c r="EP27" s="284"/>
      <c r="EQ27" s="283"/>
      <c r="ER27" s="283"/>
      <c r="ES27" s="283"/>
      <c r="ET27" s="286"/>
      <c r="EU27" s="286"/>
      <c r="EV27" s="240" t="str">
        <f t="shared" ca="1" si="5"/>
        <v/>
      </c>
      <c r="EW27" s="232" t="str">
        <f t="shared" ca="1" si="0"/>
        <v/>
      </c>
      <c r="EX27" s="233" t="str">
        <f t="shared" ca="1" si="1"/>
        <v/>
      </c>
      <c r="EY27" s="233" t="str">
        <f t="shared" ca="1" si="2"/>
        <v/>
      </c>
      <c r="EZ27" s="234" t="str">
        <f t="shared" ca="1" si="3"/>
        <v/>
      </c>
      <c r="FA27" s="235" t="str">
        <f t="shared" ca="1" si="4"/>
        <v/>
      </c>
      <c r="FB27" s="287"/>
      <c r="FC27" s="288"/>
      <c r="FD27" s="97" t="s">
        <v>124</v>
      </c>
    </row>
    <row r="28" spans="1:160" ht="15.75" customHeight="1" x14ac:dyDescent="0.25">
      <c r="A28" s="97"/>
      <c r="B28" s="28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657"/>
      <c r="F28" s="121"/>
      <c r="G28" s="281"/>
      <c r="H28" s="282"/>
      <c r="I28" s="283"/>
      <c r="J28" s="283"/>
      <c r="K28" s="283"/>
      <c r="L28" s="283"/>
      <c r="M28" s="283"/>
      <c r="N28" s="284"/>
      <c r="O28" s="283"/>
      <c r="P28" s="283"/>
      <c r="Q28" s="283"/>
      <c r="R28" s="283"/>
      <c r="S28" s="283"/>
      <c r="T28" s="284"/>
      <c r="U28" s="283"/>
      <c r="V28" s="283"/>
      <c r="W28" s="283"/>
      <c r="X28" s="283"/>
      <c r="Y28" s="283"/>
      <c r="Z28" s="284"/>
      <c r="AA28" s="283"/>
      <c r="AB28" s="283"/>
      <c r="AC28" s="283"/>
      <c r="AD28" s="283"/>
      <c r="AE28" s="285"/>
      <c r="AF28" s="284"/>
      <c r="AG28" s="283"/>
      <c r="AH28" s="283"/>
      <c r="AI28" s="283"/>
      <c r="AJ28" s="286"/>
      <c r="AK28" s="285"/>
      <c r="AL28" s="284"/>
      <c r="AM28" s="283"/>
      <c r="AN28" s="283"/>
      <c r="AO28" s="283"/>
      <c r="AP28" s="286"/>
      <c r="AQ28" s="286"/>
      <c r="AR28" s="284"/>
      <c r="AS28" s="283"/>
      <c r="AT28" s="283"/>
      <c r="AU28" s="283"/>
      <c r="AV28" s="286"/>
      <c r="AW28" s="286"/>
      <c r="AX28" s="284"/>
      <c r="AY28" s="283"/>
      <c r="AZ28" s="283"/>
      <c r="BA28" s="283"/>
      <c r="BB28" s="283"/>
      <c r="BC28" s="283"/>
      <c r="BD28" s="284"/>
      <c r="BE28" s="283"/>
      <c r="BF28" s="283"/>
      <c r="BG28" s="283"/>
      <c r="BH28" s="286"/>
      <c r="BI28" s="286"/>
      <c r="BJ28" s="284"/>
      <c r="BK28" s="283"/>
      <c r="BL28" s="283"/>
      <c r="BM28" s="283"/>
      <c r="BN28" s="286"/>
      <c r="BO28" s="285"/>
      <c r="BP28" s="284"/>
      <c r="BQ28" s="283"/>
      <c r="BR28" s="283"/>
      <c r="BS28" s="283"/>
      <c r="BT28" s="286"/>
      <c r="BU28" s="286"/>
      <c r="BV28" s="284"/>
      <c r="BW28" s="283"/>
      <c r="BX28" s="283"/>
      <c r="BY28" s="283"/>
      <c r="BZ28" s="286"/>
      <c r="CA28" s="286"/>
      <c r="CB28" s="284"/>
      <c r="CC28" s="283"/>
      <c r="CD28" s="283"/>
      <c r="CE28" s="283"/>
      <c r="CF28" s="286"/>
      <c r="CG28" s="285"/>
      <c r="CH28" s="284"/>
      <c r="CI28" s="283"/>
      <c r="CJ28" s="283"/>
      <c r="CK28" s="283"/>
      <c r="CL28" s="286"/>
      <c r="CM28" s="286"/>
      <c r="CN28" s="284"/>
      <c r="CO28" s="283"/>
      <c r="CP28" s="283"/>
      <c r="CQ28" s="283"/>
      <c r="CR28" s="286"/>
      <c r="CS28" s="286"/>
      <c r="CT28" s="284"/>
      <c r="CU28" s="283"/>
      <c r="CV28" s="283"/>
      <c r="CW28" s="283"/>
      <c r="CX28" s="286"/>
      <c r="CY28" s="285"/>
      <c r="CZ28" s="284"/>
      <c r="DA28" s="283"/>
      <c r="DB28" s="283"/>
      <c r="DC28" s="283"/>
      <c r="DD28" s="286"/>
      <c r="DE28" s="286"/>
      <c r="DF28" s="284"/>
      <c r="DG28" s="283"/>
      <c r="DH28" s="283"/>
      <c r="DI28" s="283"/>
      <c r="DJ28" s="286"/>
      <c r="DK28" s="286"/>
      <c r="DL28" s="284"/>
      <c r="DM28" s="283"/>
      <c r="DN28" s="283"/>
      <c r="DO28" s="283"/>
      <c r="DP28" s="286"/>
      <c r="DQ28" s="286"/>
      <c r="DR28" s="284"/>
      <c r="DS28" s="283"/>
      <c r="DT28" s="283"/>
      <c r="DU28" s="283"/>
      <c r="DV28" s="286"/>
      <c r="DW28" s="286"/>
      <c r="DX28" s="284"/>
      <c r="DY28" s="283"/>
      <c r="DZ28" s="283"/>
      <c r="EA28" s="283"/>
      <c r="EB28" s="286"/>
      <c r="EC28" s="285"/>
      <c r="ED28" s="284"/>
      <c r="EE28" s="283"/>
      <c r="EF28" s="283"/>
      <c r="EG28" s="283"/>
      <c r="EH28" s="286"/>
      <c r="EI28" s="285"/>
      <c r="EJ28" s="284"/>
      <c r="EK28" s="283"/>
      <c r="EL28" s="283"/>
      <c r="EM28" s="283"/>
      <c r="EN28" s="286"/>
      <c r="EO28" s="286"/>
      <c r="EP28" s="284"/>
      <c r="EQ28" s="283"/>
      <c r="ER28" s="283"/>
      <c r="ES28" s="283"/>
      <c r="ET28" s="286"/>
      <c r="EU28" s="286"/>
      <c r="EV28" s="240" t="str">
        <f t="shared" ca="1" si="5"/>
        <v/>
      </c>
      <c r="EW28" s="232" t="str">
        <f t="shared" ca="1" si="0"/>
        <v/>
      </c>
      <c r="EX28" s="233" t="str">
        <f t="shared" ca="1" si="1"/>
        <v/>
      </c>
      <c r="EY28" s="233" t="str">
        <f t="shared" ca="1" si="2"/>
        <v/>
      </c>
      <c r="EZ28" s="234" t="str">
        <f t="shared" ca="1" si="3"/>
        <v/>
      </c>
      <c r="FA28" s="235" t="str">
        <f t="shared" ca="1" si="4"/>
        <v/>
      </c>
      <c r="FB28" s="287"/>
      <c r="FC28" s="288"/>
      <c r="FD28" s="97" t="s">
        <v>113</v>
      </c>
    </row>
    <row r="29" spans="1:160" ht="15.75" customHeight="1" x14ac:dyDescent="0.25">
      <c r="A29" s="97"/>
      <c r="B29" s="28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657"/>
      <c r="F29" s="121"/>
      <c r="G29" s="281"/>
      <c r="H29" s="282"/>
      <c r="I29" s="283"/>
      <c r="J29" s="283"/>
      <c r="K29" s="283"/>
      <c r="L29" s="283"/>
      <c r="M29" s="283"/>
      <c r="N29" s="284"/>
      <c r="O29" s="283"/>
      <c r="P29" s="283"/>
      <c r="Q29" s="283"/>
      <c r="R29" s="283"/>
      <c r="S29" s="283"/>
      <c r="T29" s="284"/>
      <c r="U29" s="283"/>
      <c r="V29" s="283"/>
      <c r="W29" s="283"/>
      <c r="X29" s="283"/>
      <c r="Y29" s="283"/>
      <c r="Z29" s="284"/>
      <c r="AA29" s="283"/>
      <c r="AB29" s="283"/>
      <c r="AC29" s="283"/>
      <c r="AD29" s="283"/>
      <c r="AE29" s="285"/>
      <c r="AF29" s="284"/>
      <c r="AG29" s="283"/>
      <c r="AH29" s="283"/>
      <c r="AI29" s="283"/>
      <c r="AJ29" s="286"/>
      <c r="AK29" s="285"/>
      <c r="AL29" s="284"/>
      <c r="AM29" s="283"/>
      <c r="AN29" s="283"/>
      <c r="AO29" s="283"/>
      <c r="AP29" s="286"/>
      <c r="AQ29" s="286"/>
      <c r="AR29" s="284"/>
      <c r="AS29" s="283"/>
      <c r="AT29" s="283"/>
      <c r="AU29" s="283"/>
      <c r="AV29" s="286"/>
      <c r="AW29" s="286"/>
      <c r="AX29" s="284"/>
      <c r="AY29" s="283"/>
      <c r="AZ29" s="283"/>
      <c r="BA29" s="283"/>
      <c r="BB29" s="283"/>
      <c r="BC29" s="283"/>
      <c r="BD29" s="284"/>
      <c r="BE29" s="283"/>
      <c r="BF29" s="283"/>
      <c r="BG29" s="283"/>
      <c r="BH29" s="286"/>
      <c r="BI29" s="286"/>
      <c r="BJ29" s="284"/>
      <c r="BK29" s="283"/>
      <c r="BL29" s="283"/>
      <c r="BM29" s="283"/>
      <c r="BN29" s="286"/>
      <c r="BO29" s="285"/>
      <c r="BP29" s="284"/>
      <c r="BQ29" s="283"/>
      <c r="BR29" s="283"/>
      <c r="BS29" s="283"/>
      <c r="BT29" s="286"/>
      <c r="BU29" s="286"/>
      <c r="BV29" s="284"/>
      <c r="BW29" s="283"/>
      <c r="BX29" s="283"/>
      <c r="BY29" s="283"/>
      <c r="BZ29" s="286"/>
      <c r="CA29" s="286"/>
      <c r="CB29" s="284"/>
      <c r="CC29" s="283"/>
      <c r="CD29" s="283"/>
      <c r="CE29" s="283"/>
      <c r="CF29" s="286"/>
      <c r="CG29" s="285"/>
      <c r="CH29" s="284"/>
      <c r="CI29" s="283"/>
      <c r="CJ29" s="283"/>
      <c r="CK29" s="283"/>
      <c r="CL29" s="286"/>
      <c r="CM29" s="286"/>
      <c r="CN29" s="284"/>
      <c r="CO29" s="283"/>
      <c r="CP29" s="283"/>
      <c r="CQ29" s="283"/>
      <c r="CR29" s="286"/>
      <c r="CS29" s="286"/>
      <c r="CT29" s="284"/>
      <c r="CU29" s="283"/>
      <c r="CV29" s="283"/>
      <c r="CW29" s="283"/>
      <c r="CX29" s="286"/>
      <c r="CY29" s="285"/>
      <c r="CZ29" s="284"/>
      <c r="DA29" s="283"/>
      <c r="DB29" s="283"/>
      <c r="DC29" s="283"/>
      <c r="DD29" s="286"/>
      <c r="DE29" s="286"/>
      <c r="DF29" s="284"/>
      <c r="DG29" s="283"/>
      <c r="DH29" s="283"/>
      <c r="DI29" s="283"/>
      <c r="DJ29" s="286"/>
      <c r="DK29" s="286"/>
      <c r="DL29" s="284"/>
      <c r="DM29" s="283"/>
      <c r="DN29" s="283"/>
      <c r="DO29" s="283"/>
      <c r="DP29" s="286"/>
      <c r="DQ29" s="286"/>
      <c r="DR29" s="284"/>
      <c r="DS29" s="283"/>
      <c r="DT29" s="283"/>
      <c r="DU29" s="283"/>
      <c r="DV29" s="286"/>
      <c r="DW29" s="286"/>
      <c r="DX29" s="284"/>
      <c r="DY29" s="283"/>
      <c r="DZ29" s="283"/>
      <c r="EA29" s="283"/>
      <c r="EB29" s="286"/>
      <c r="EC29" s="285"/>
      <c r="ED29" s="284"/>
      <c r="EE29" s="283"/>
      <c r="EF29" s="283"/>
      <c r="EG29" s="283"/>
      <c r="EH29" s="286"/>
      <c r="EI29" s="285"/>
      <c r="EJ29" s="284"/>
      <c r="EK29" s="283"/>
      <c r="EL29" s="283"/>
      <c r="EM29" s="283"/>
      <c r="EN29" s="286"/>
      <c r="EO29" s="286"/>
      <c r="EP29" s="284"/>
      <c r="EQ29" s="283"/>
      <c r="ER29" s="283"/>
      <c r="ES29" s="283"/>
      <c r="ET29" s="286"/>
      <c r="EU29" s="286"/>
      <c r="EV29" s="240" t="str">
        <f t="shared" ca="1" si="5"/>
        <v/>
      </c>
      <c r="EW29" s="232" t="str">
        <f t="shared" ca="1" si="0"/>
        <v/>
      </c>
      <c r="EX29" s="233" t="str">
        <f t="shared" ca="1" si="1"/>
        <v/>
      </c>
      <c r="EY29" s="233" t="str">
        <f t="shared" ca="1" si="2"/>
        <v/>
      </c>
      <c r="EZ29" s="234" t="str">
        <f t="shared" ca="1" si="3"/>
        <v/>
      </c>
      <c r="FA29" s="235" t="str">
        <f t="shared" ca="1" si="4"/>
        <v/>
      </c>
      <c r="FB29" s="287"/>
      <c r="FC29" s="288"/>
      <c r="FD29" s="97" t="s">
        <v>125</v>
      </c>
    </row>
    <row r="30" spans="1:160" ht="15.75" customHeight="1" x14ac:dyDescent="0.25">
      <c r="A30" s="97"/>
      <c r="B30" s="28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657"/>
      <c r="F30" s="121"/>
      <c r="G30" s="281"/>
      <c r="H30" s="282"/>
      <c r="I30" s="283"/>
      <c r="J30" s="283"/>
      <c r="K30" s="283"/>
      <c r="L30" s="283"/>
      <c r="M30" s="283"/>
      <c r="N30" s="284"/>
      <c r="O30" s="283"/>
      <c r="P30" s="283"/>
      <c r="Q30" s="283"/>
      <c r="R30" s="283"/>
      <c r="S30" s="283"/>
      <c r="T30" s="284"/>
      <c r="U30" s="283"/>
      <c r="V30" s="283"/>
      <c r="W30" s="283"/>
      <c r="X30" s="283"/>
      <c r="Y30" s="283"/>
      <c r="Z30" s="284"/>
      <c r="AA30" s="283"/>
      <c r="AB30" s="283"/>
      <c r="AC30" s="283"/>
      <c r="AD30" s="283"/>
      <c r="AE30" s="285"/>
      <c r="AF30" s="284"/>
      <c r="AG30" s="283"/>
      <c r="AH30" s="283"/>
      <c r="AI30" s="283"/>
      <c r="AJ30" s="286"/>
      <c r="AK30" s="285"/>
      <c r="AL30" s="284"/>
      <c r="AM30" s="283"/>
      <c r="AN30" s="283"/>
      <c r="AO30" s="283"/>
      <c r="AP30" s="286"/>
      <c r="AQ30" s="286"/>
      <c r="AR30" s="284"/>
      <c r="AS30" s="283"/>
      <c r="AT30" s="283"/>
      <c r="AU30" s="283"/>
      <c r="AV30" s="286"/>
      <c r="AW30" s="286"/>
      <c r="AX30" s="284"/>
      <c r="AY30" s="283"/>
      <c r="AZ30" s="283"/>
      <c r="BA30" s="283"/>
      <c r="BB30" s="283"/>
      <c r="BC30" s="283"/>
      <c r="BD30" s="284"/>
      <c r="BE30" s="283"/>
      <c r="BF30" s="283"/>
      <c r="BG30" s="283"/>
      <c r="BH30" s="286"/>
      <c r="BI30" s="286"/>
      <c r="BJ30" s="284"/>
      <c r="BK30" s="283"/>
      <c r="BL30" s="283"/>
      <c r="BM30" s="283"/>
      <c r="BN30" s="286"/>
      <c r="BO30" s="285"/>
      <c r="BP30" s="284"/>
      <c r="BQ30" s="283"/>
      <c r="BR30" s="283"/>
      <c r="BS30" s="283"/>
      <c r="BT30" s="286"/>
      <c r="BU30" s="286"/>
      <c r="BV30" s="284"/>
      <c r="BW30" s="283"/>
      <c r="BX30" s="283"/>
      <c r="BY30" s="283"/>
      <c r="BZ30" s="286"/>
      <c r="CA30" s="286"/>
      <c r="CB30" s="284"/>
      <c r="CC30" s="283"/>
      <c r="CD30" s="283"/>
      <c r="CE30" s="283"/>
      <c r="CF30" s="286"/>
      <c r="CG30" s="285"/>
      <c r="CH30" s="284"/>
      <c r="CI30" s="283"/>
      <c r="CJ30" s="283"/>
      <c r="CK30" s="283"/>
      <c r="CL30" s="286"/>
      <c r="CM30" s="286"/>
      <c r="CN30" s="284"/>
      <c r="CO30" s="283"/>
      <c r="CP30" s="283"/>
      <c r="CQ30" s="283"/>
      <c r="CR30" s="286"/>
      <c r="CS30" s="286"/>
      <c r="CT30" s="284"/>
      <c r="CU30" s="283"/>
      <c r="CV30" s="283"/>
      <c r="CW30" s="283"/>
      <c r="CX30" s="286"/>
      <c r="CY30" s="285"/>
      <c r="CZ30" s="284"/>
      <c r="DA30" s="283"/>
      <c r="DB30" s="283"/>
      <c r="DC30" s="283"/>
      <c r="DD30" s="286"/>
      <c r="DE30" s="286"/>
      <c r="DF30" s="284"/>
      <c r="DG30" s="283"/>
      <c r="DH30" s="283"/>
      <c r="DI30" s="283"/>
      <c r="DJ30" s="286"/>
      <c r="DK30" s="286"/>
      <c r="DL30" s="284"/>
      <c r="DM30" s="283"/>
      <c r="DN30" s="283"/>
      <c r="DO30" s="283"/>
      <c r="DP30" s="286"/>
      <c r="DQ30" s="286"/>
      <c r="DR30" s="284"/>
      <c r="DS30" s="283"/>
      <c r="DT30" s="283"/>
      <c r="DU30" s="283"/>
      <c r="DV30" s="286"/>
      <c r="DW30" s="286"/>
      <c r="DX30" s="284"/>
      <c r="DY30" s="283"/>
      <c r="DZ30" s="283"/>
      <c r="EA30" s="283"/>
      <c r="EB30" s="286"/>
      <c r="EC30" s="285"/>
      <c r="ED30" s="284"/>
      <c r="EE30" s="283"/>
      <c r="EF30" s="283"/>
      <c r="EG30" s="283"/>
      <c r="EH30" s="286"/>
      <c r="EI30" s="285"/>
      <c r="EJ30" s="284"/>
      <c r="EK30" s="283"/>
      <c r="EL30" s="283"/>
      <c r="EM30" s="283"/>
      <c r="EN30" s="286"/>
      <c r="EO30" s="286"/>
      <c r="EP30" s="284"/>
      <c r="EQ30" s="283"/>
      <c r="ER30" s="283"/>
      <c r="ES30" s="283"/>
      <c r="ET30" s="286"/>
      <c r="EU30" s="286"/>
      <c r="EV30" s="240" t="str">
        <f t="shared" ca="1" si="5"/>
        <v/>
      </c>
      <c r="EW30" s="232" t="str">
        <f t="shared" ca="1" si="0"/>
        <v/>
      </c>
      <c r="EX30" s="233" t="str">
        <f t="shared" ca="1" si="1"/>
        <v/>
      </c>
      <c r="EY30" s="233" t="str">
        <f t="shared" ca="1" si="2"/>
        <v/>
      </c>
      <c r="EZ30" s="234" t="str">
        <f t="shared" ca="1" si="3"/>
        <v/>
      </c>
      <c r="FA30" s="235" t="str">
        <f t="shared" ca="1" si="4"/>
        <v/>
      </c>
      <c r="FB30" s="287"/>
      <c r="FC30" s="288"/>
      <c r="FD30" s="97" t="s">
        <v>114</v>
      </c>
    </row>
    <row r="31" spans="1:160" ht="15.75" customHeight="1" x14ac:dyDescent="0.25">
      <c r="A31" s="97"/>
      <c r="B31" s="28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657"/>
      <c r="F31" s="121"/>
      <c r="G31" s="281"/>
      <c r="H31" s="282"/>
      <c r="I31" s="283"/>
      <c r="J31" s="283"/>
      <c r="K31" s="283"/>
      <c r="L31" s="283"/>
      <c r="M31" s="283"/>
      <c r="N31" s="284"/>
      <c r="O31" s="283"/>
      <c r="P31" s="283"/>
      <c r="Q31" s="283"/>
      <c r="R31" s="283"/>
      <c r="S31" s="283"/>
      <c r="T31" s="284"/>
      <c r="U31" s="283"/>
      <c r="V31" s="283"/>
      <c r="W31" s="283"/>
      <c r="X31" s="283"/>
      <c r="Y31" s="283"/>
      <c r="Z31" s="284"/>
      <c r="AA31" s="283"/>
      <c r="AB31" s="283"/>
      <c r="AC31" s="283"/>
      <c r="AD31" s="283"/>
      <c r="AE31" s="285"/>
      <c r="AF31" s="284"/>
      <c r="AG31" s="283"/>
      <c r="AH31" s="283"/>
      <c r="AI31" s="283"/>
      <c r="AJ31" s="286"/>
      <c r="AK31" s="285"/>
      <c r="AL31" s="284"/>
      <c r="AM31" s="283"/>
      <c r="AN31" s="283"/>
      <c r="AO31" s="283"/>
      <c r="AP31" s="286"/>
      <c r="AQ31" s="286"/>
      <c r="AR31" s="284"/>
      <c r="AS31" s="283"/>
      <c r="AT31" s="283"/>
      <c r="AU31" s="283"/>
      <c r="AV31" s="286"/>
      <c r="AW31" s="286"/>
      <c r="AX31" s="284"/>
      <c r="AY31" s="283"/>
      <c r="AZ31" s="283"/>
      <c r="BA31" s="283"/>
      <c r="BB31" s="283"/>
      <c r="BC31" s="283"/>
      <c r="BD31" s="284"/>
      <c r="BE31" s="283"/>
      <c r="BF31" s="283"/>
      <c r="BG31" s="283"/>
      <c r="BH31" s="286"/>
      <c r="BI31" s="286"/>
      <c r="BJ31" s="284"/>
      <c r="BK31" s="283"/>
      <c r="BL31" s="283"/>
      <c r="BM31" s="283"/>
      <c r="BN31" s="286"/>
      <c r="BO31" s="285"/>
      <c r="BP31" s="284"/>
      <c r="BQ31" s="283"/>
      <c r="BR31" s="283"/>
      <c r="BS31" s="283"/>
      <c r="BT31" s="286"/>
      <c r="BU31" s="286"/>
      <c r="BV31" s="284"/>
      <c r="BW31" s="283"/>
      <c r="BX31" s="283"/>
      <c r="BY31" s="283"/>
      <c r="BZ31" s="286"/>
      <c r="CA31" s="286"/>
      <c r="CB31" s="284"/>
      <c r="CC31" s="283"/>
      <c r="CD31" s="283"/>
      <c r="CE31" s="283"/>
      <c r="CF31" s="286"/>
      <c r="CG31" s="285"/>
      <c r="CH31" s="284"/>
      <c r="CI31" s="283"/>
      <c r="CJ31" s="283"/>
      <c r="CK31" s="283"/>
      <c r="CL31" s="286"/>
      <c r="CM31" s="286"/>
      <c r="CN31" s="284"/>
      <c r="CO31" s="283"/>
      <c r="CP31" s="283"/>
      <c r="CQ31" s="283"/>
      <c r="CR31" s="286"/>
      <c r="CS31" s="286"/>
      <c r="CT31" s="284"/>
      <c r="CU31" s="283"/>
      <c r="CV31" s="283"/>
      <c r="CW31" s="283"/>
      <c r="CX31" s="286"/>
      <c r="CY31" s="285"/>
      <c r="CZ31" s="284"/>
      <c r="DA31" s="283"/>
      <c r="DB31" s="283"/>
      <c r="DC31" s="283"/>
      <c r="DD31" s="286"/>
      <c r="DE31" s="286"/>
      <c r="DF31" s="284"/>
      <c r="DG31" s="283"/>
      <c r="DH31" s="283"/>
      <c r="DI31" s="283"/>
      <c r="DJ31" s="286"/>
      <c r="DK31" s="286"/>
      <c r="DL31" s="284"/>
      <c r="DM31" s="283"/>
      <c r="DN31" s="283"/>
      <c r="DO31" s="283"/>
      <c r="DP31" s="286"/>
      <c r="DQ31" s="286"/>
      <c r="DR31" s="284"/>
      <c r="DS31" s="283"/>
      <c r="DT31" s="283"/>
      <c r="DU31" s="283"/>
      <c r="DV31" s="286"/>
      <c r="DW31" s="286"/>
      <c r="DX31" s="284"/>
      <c r="DY31" s="283"/>
      <c r="DZ31" s="283"/>
      <c r="EA31" s="283"/>
      <c r="EB31" s="286"/>
      <c r="EC31" s="285"/>
      <c r="ED31" s="284"/>
      <c r="EE31" s="283"/>
      <c r="EF31" s="283"/>
      <c r="EG31" s="283"/>
      <c r="EH31" s="286"/>
      <c r="EI31" s="285"/>
      <c r="EJ31" s="284"/>
      <c r="EK31" s="283"/>
      <c r="EL31" s="283"/>
      <c r="EM31" s="283"/>
      <c r="EN31" s="286"/>
      <c r="EO31" s="286"/>
      <c r="EP31" s="284"/>
      <c r="EQ31" s="283"/>
      <c r="ER31" s="283"/>
      <c r="ES31" s="283"/>
      <c r="ET31" s="286"/>
      <c r="EU31" s="286"/>
      <c r="EV31" s="240" t="str">
        <f t="shared" ca="1" si="5"/>
        <v/>
      </c>
      <c r="EW31" s="232" t="str">
        <f t="shared" ca="1" si="0"/>
        <v/>
      </c>
      <c r="EX31" s="233" t="str">
        <f t="shared" ca="1" si="1"/>
        <v/>
      </c>
      <c r="EY31" s="233" t="str">
        <f t="shared" ca="1" si="2"/>
        <v/>
      </c>
      <c r="EZ31" s="234" t="str">
        <f t="shared" ca="1" si="3"/>
        <v/>
      </c>
      <c r="FA31" s="235" t="str">
        <f t="shared" ca="1" si="4"/>
        <v/>
      </c>
      <c r="FB31" s="287"/>
      <c r="FC31" s="288"/>
      <c r="FD31" s="97"/>
    </row>
    <row r="32" spans="1:160" ht="15.75" customHeight="1" x14ac:dyDescent="0.25">
      <c r="A32" s="97"/>
      <c r="B32" s="28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657"/>
      <c r="F32" s="121"/>
      <c r="G32" s="281"/>
      <c r="H32" s="282"/>
      <c r="I32" s="283"/>
      <c r="J32" s="283"/>
      <c r="K32" s="283"/>
      <c r="L32" s="283"/>
      <c r="M32" s="283"/>
      <c r="N32" s="284"/>
      <c r="O32" s="283"/>
      <c r="P32" s="283"/>
      <c r="Q32" s="283"/>
      <c r="R32" s="283"/>
      <c r="S32" s="283"/>
      <c r="T32" s="284"/>
      <c r="U32" s="283"/>
      <c r="V32" s="283"/>
      <c r="W32" s="283"/>
      <c r="X32" s="283"/>
      <c r="Y32" s="283"/>
      <c r="Z32" s="284"/>
      <c r="AA32" s="283"/>
      <c r="AB32" s="283"/>
      <c r="AC32" s="283"/>
      <c r="AD32" s="283"/>
      <c r="AE32" s="285"/>
      <c r="AF32" s="284"/>
      <c r="AG32" s="283"/>
      <c r="AH32" s="283"/>
      <c r="AI32" s="283"/>
      <c r="AJ32" s="286"/>
      <c r="AK32" s="285"/>
      <c r="AL32" s="284"/>
      <c r="AM32" s="283"/>
      <c r="AN32" s="283"/>
      <c r="AO32" s="283"/>
      <c r="AP32" s="286"/>
      <c r="AQ32" s="286"/>
      <c r="AR32" s="284"/>
      <c r="AS32" s="283"/>
      <c r="AT32" s="283"/>
      <c r="AU32" s="283"/>
      <c r="AV32" s="286"/>
      <c r="AW32" s="286"/>
      <c r="AX32" s="284"/>
      <c r="AY32" s="283"/>
      <c r="AZ32" s="283"/>
      <c r="BA32" s="283"/>
      <c r="BB32" s="283"/>
      <c r="BC32" s="283"/>
      <c r="BD32" s="284"/>
      <c r="BE32" s="283"/>
      <c r="BF32" s="283"/>
      <c r="BG32" s="283"/>
      <c r="BH32" s="286"/>
      <c r="BI32" s="286"/>
      <c r="BJ32" s="284"/>
      <c r="BK32" s="283"/>
      <c r="BL32" s="283"/>
      <c r="BM32" s="283"/>
      <c r="BN32" s="286"/>
      <c r="BO32" s="285"/>
      <c r="BP32" s="284"/>
      <c r="BQ32" s="283"/>
      <c r="BR32" s="283"/>
      <c r="BS32" s="283"/>
      <c r="BT32" s="286"/>
      <c r="BU32" s="286"/>
      <c r="BV32" s="284"/>
      <c r="BW32" s="283"/>
      <c r="BX32" s="283"/>
      <c r="BY32" s="283"/>
      <c r="BZ32" s="286"/>
      <c r="CA32" s="286"/>
      <c r="CB32" s="284"/>
      <c r="CC32" s="283"/>
      <c r="CD32" s="283"/>
      <c r="CE32" s="283"/>
      <c r="CF32" s="286"/>
      <c r="CG32" s="285"/>
      <c r="CH32" s="284"/>
      <c r="CI32" s="283"/>
      <c r="CJ32" s="283"/>
      <c r="CK32" s="283"/>
      <c r="CL32" s="286"/>
      <c r="CM32" s="286"/>
      <c r="CN32" s="284"/>
      <c r="CO32" s="283"/>
      <c r="CP32" s="283"/>
      <c r="CQ32" s="283"/>
      <c r="CR32" s="286"/>
      <c r="CS32" s="286"/>
      <c r="CT32" s="284"/>
      <c r="CU32" s="283"/>
      <c r="CV32" s="283"/>
      <c r="CW32" s="283"/>
      <c r="CX32" s="286"/>
      <c r="CY32" s="285"/>
      <c r="CZ32" s="284"/>
      <c r="DA32" s="283"/>
      <c r="DB32" s="283"/>
      <c r="DC32" s="283"/>
      <c r="DD32" s="286"/>
      <c r="DE32" s="286"/>
      <c r="DF32" s="284"/>
      <c r="DG32" s="283"/>
      <c r="DH32" s="283"/>
      <c r="DI32" s="283"/>
      <c r="DJ32" s="286"/>
      <c r="DK32" s="286"/>
      <c r="DL32" s="284"/>
      <c r="DM32" s="283"/>
      <c r="DN32" s="283"/>
      <c r="DO32" s="283"/>
      <c r="DP32" s="286"/>
      <c r="DQ32" s="286"/>
      <c r="DR32" s="284"/>
      <c r="DS32" s="283"/>
      <c r="DT32" s="283"/>
      <c r="DU32" s="283"/>
      <c r="DV32" s="286"/>
      <c r="DW32" s="286"/>
      <c r="DX32" s="284"/>
      <c r="DY32" s="283"/>
      <c r="DZ32" s="283"/>
      <c r="EA32" s="283"/>
      <c r="EB32" s="286"/>
      <c r="EC32" s="285"/>
      <c r="ED32" s="284"/>
      <c r="EE32" s="283"/>
      <c r="EF32" s="283"/>
      <c r="EG32" s="283"/>
      <c r="EH32" s="286"/>
      <c r="EI32" s="285"/>
      <c r="EJ32" s="284"/>
      <c r="EK32" s="283"/>
      <c r="EL32" s="283"/>
      <c r="EM32" s="283"/>
      <c r="EN32" s="286"/>
      <c r="EO32" s="286"/>
      <c r="EP32" s="284"/>
      <c r="EQ32" s="283"/>
      <c r="ER32" s="283"/>
      <c r="ES32" s="283"/>
      <c r="ET32" s="286"/>
      <c r="EU32" s="286"/>
      <c r="EV32" s="240" t="str">
        <f t="shared" ca="1" si="5"/>
        <v/>
      </c>
      <c r="EW32" s="232" t="str">
        <f t="shared" ca="1" si="0"/>
        <v/>
      </c>
      <c r="EX32" s="233" t="str">
        <f t="shared" ca="1" si="1"/>
        <v/>
      </c>
      <c r="EY32" s="233" t="str">
        <f t="shared" ca="1" si="2"/>
        <v/>
      </c>
      <c r="EZ32" s="234" t="str">
        <f t="shared" ca="1" si="3"/>
        <v/>
      </c>
      <c r="FA32" s="235" t="str">
        <f t="shared" ca="1" si="4"/>
        <v/>
      </c>
      <c r="FB32" s="287"/>
      <c r="FC32" s="288"/>
      <c r="FD32" s="97"/>
    </row>
    <row r="33" spans="1:160" ht="15.75" customHeight="1" x14ac:dyDescent="0.25">
      <c r="A33" s="97"/>
      <c r="B33" s="28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657"/>
      <c r="F33" s="121"/>
      <c r="G33" s="281"/>
      <c r="H33" s="282"/>
      <c r="I33" s="283"/>
      <c r="J33" s="283"/>
      <c r="K33" s="283"/>
      <c r="L33" s="283"/>
      <c r="M33" s="283"/>
      <c r="N33" s="284"/>
      <c r="O33" s="283"/>
      <c r="P33" s="283"/>
      <c r="Q33" s="283"/>
      <c r="R33" s="283"/>
      <c r="S33" s="283"/>
      <c r="T33" s="284"/>
      <c r="U33" s="283"/>
      <c r="V33" s="283"/>
      <c r="W33" s="283"/>
      <c r="X33" s="283"/>
      <c r="Y33" s="283"/>
      <c r="Z33" s="284"/>
      <c r="AA33" s="283"/>
      <c r="AB33" s="283"/>
      <c r="AC33" s="283"/>
      <c r="AD33" s="283"/>
      <c r="AE33" s="285"/>
      <c r="AF33" s="284"/>
      <c r="AG33" s="283"/>
      <c r="AH33" s="283"/>
      <c r="AI33" s="283"/>
      <c r="AJ33" s="286"/>
      <c r="AK33" s="285"/>
      <c r="AL33" s="284"/>
      <c r="AM33" s="283"/>
      <c r="AN33" s="283"/>
      <c r="AO33" s="283"/>
      <c r="AP33" s="286"/>
      <c r="AQ33" s="286"/>
      <c r="AR33" s="284"/>
      <c r="AS33" s="283"/>
      <c r="AT33" s="283"/>
      <c r="AU33" s="283"/>
      <c r="AV33" s="286"/>
      <c r="AW33" s="286"/>
      <c r="AX33" s="284"/>
      <c r="AY33" s="283"/>
      <c r="AZ33" s="283"/>
      <c r="BA33" s="283"/>
      <c r="BB33" s="283"/>
      <c r="BC33" s="283"/>
      <c r="BD33" s="284"/>
      <c r="BE33" s="283"/>
      <c r="BF33" s="283"/>
      <c r="BG33" s="283"/>
      <c r="BH33" s="286"/>
      <c r="BI33" s="286"/>
      <c r="BJ33" s="284"/>
      <c r="BK33" s="283"/>
      <c r="BL33" s="283"/>
      <c r="BM33" s="283"/>
      <c r="BN33" s="286"/>
      <c r="BO33" s="285"/>
      <c r="BP33" s="284"/>
      <c r="BQ33" s="283"/>
      <c r="BR33" s="283"/>
      <c r="BS33" s="283"/>
      <c r="BT33" s="286"/>
      <c r="BU33" s="286"/>
      <c r="BV33" s="284"/>
      <c r="BW33" s="283"/>
      <c r="BX33" s="283"/>
      <c r="BY33" s="283"/>
      <c r="BZ33" s="286"/>
      <c r="CA33" s="286"/>
      <c r="CB33" s="284"/>
      <c r="CC33" s="283"/>
      <c r="CD33" s="283"/>
      <c r="CE33" s="283"/>
      <c r="CF33" s="286"/>
      <c r="CG33" s="285"/>
      <c r="CH33" s="284"/>
      <c r="CI33" s="283"/>
      <c r="CJ33" s="283"/>
      <c r="CK33" s="283"/>
      <c r="CL33" s="286"/>
      <c r="CM33" s="286"/>
      <c r="CN33" s="284"/>
      <c r="CO33" s="283"/>
      <c r="CP33" s="283"/>
      <c r="CQ33" s="283"/>
      <c r="CR33" s="286"/>
      <c r="CS33" s="286"/>
      <c r="CT33" s="284"/>
      <c r="CU33" s="283"/>
      <c r="CV33" s="283"/>
      <c r="CW33" s="283"/>
      <c r="CX33" s="286"/>
      <c r="CY33" s="285"/>
      <c r="CZ33" s="284"/>
      <c r="DA33" s="283"/>
      <c r="DB33" s="283"/>
      <c r="DC33" s="283"/>
      <c r="DD33" s="286"/>
      <c r="DE33" s="286"/>
      <c r="DF33" s="284"/>
      <c r="DG33" s="283"/>
      <c r="DH33" s="283"/>
      <c r="DI33" s="283"/>
      <c r="DJ33" s="286"/>
      <c r="DK33" s="286"/>
      <c r="DL33" s="284"/>
      <c r="DM33" s="283"/>
      <c r="DN33" s="283"/>
      <c r="DO33" s="283"/>
      <c r="DP33" s="286"/>
      <c r="DQ33" s="286"/>
      <c r="DR33" s="284"/>
      <c r="DS33" s="283"/>
      <c r="DT33" s="283"/>
      <c r="DU33" s="283"/>
      <c r="DV33" s="286"/>
      <c r="DW33" s="286"/>
      <c r="DX33" s="284"/>
      <c r="DY33" s="283"/>
      <c r="DZ33" s="283"/>
      <c r="EA33" s="283"/>
      <c r="EB33" s="286"/>
      <c r="EC33" s="285"/>
      <c r="ED33" s="284"/>
      <c r="EE33" s="283"/>
      <c r="EF33" s="283"/>
      <c r="EG33" s="283"/>
      <c r="EH33" s="286"/>
      <c r="EI33" s="285"/>
      <c r="EJ33" s="284"/>
      <c r="EK33" s="283"/>
      <c r="EL33" s="283"/>
      <c r="EM33" s="283"/>
      <c r="EN33" s="286"/>
      <c r="EO33" s="286"/>
      <c r="EP33" s="284"/>
      <c r="EQ33" s="283"/>
      <c r="ER33" s="283"/>
      <c r="ES33" s="283"/>
      <c r="ET33" s="286"/>
      <c r="EU33" s="286"/>
      <c r="EV33" s="240" t="str">
        <f t="shared" ca="1" si="5"/>
        <v/>
      </c>
      <c r="EW33" s="232" t="str">
        <f t="shared" ca="1" si="0"/>
        <v/>
      </c>
      <c r="EX33" s="233" t="str">
        <f t="shared" ca="1" si="1"/>
        <v/>
      </c>
      <c r="EY33" s="233" t="str">
        <f t="shared" ca="1" si="2"/>
        <v/>
      </c>
      <c r="EZ33" s="234" t="str">
        <f t="shared" ca="1" si="3"/>
        <v/>
      </c>
      <c r="FA33" s="235" t="str">
        <f t="shared" ca="1" si="4"/>
        <v/>
      </c>
      <c r="FB33" s="287"/>
      <c r="FC33" s="288"/>
      <c r="FD33" s="97"/>
    </row>
    <row r="34" spans="1:160" ht="15.75" customHeight="1" x14ac:dyDescent="0.25">
      <c r="A34" s="97"/>
      <c r="B34" s="28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657"/>
      <c r="F34" s="121"/>
      <c r="G34" s="281"/>
      <c r="H34" s="282"/>
      <c r="I34" s="283"/>
      <c r="J34" s="283"/>
      <c r="K34" s="283"/>
      <c r="L34" s="283"/>
      <c r="M34" s="283"/>
      <c r="N34" s="284"/>
      <c r="O34" s="283"/>
      <c r="P34" s="283"/>
      <c r="Q34" s="283"/>
      <c r="R34" s="283"/>
      <c r="S34" s="283"/>
      <c r="T34" s="284"/>
      <c r="U34" s="283"/>
      <c r="V34" s="283"/>
      <c r="W34" s="283"/>
      <c r="X34" s="283"/>
      <c r="Y34" s="283"/>
      <c r="Z34" s="284"/>
      <c r="AA34" s="283"/>
      <c r="AB34" s="283"/>
      <c r="AC34" s="283"/>
      <c r="AD34" s="283"/>
      <c r="AE34" s="285"/>
      <c r="AF34" s="284"/>
      <c r="AG34" s="283"/>
      <c r="AH34" s="283"/>
      <c r="AI34" s="283"/>
      <c r="AJ34" s="286"/>
      <c r="AK34" s="285"/>
      <c r="AL34" s="284"/>
      <c r="AM34" s="283"/>
      <c r="AN34" s="283"/>
      <c r="AO34" s="283"/>
      <c r="AP34" s="286"/>
      <c r="AQ34" s="286"/>
      <c r="AR34" s="284"/>
      <c r="AS34" s="283"/>
      <c r="AT34" s="283"/>
      <c r="AU34" s="283"/>
      <c r="AV34" s="286"/>
      <c r="AW34" s="286"/>
      <c r="AX34" s="284"/>
      <c r="AY34" s="283"/>
      <c r="AZ34" s="283"/>
      <c r="BA34" s="283"/>
      <c r="BB34" s="283"/>
      <c r="BC34" s="283"/>
      <c r="BD34" s="284"/>
      <c r="BE34" s="283"/>
      <c r="BF34" s="283"/>
      <c r="BG34" s="283"/>
      <c r="BH34" s="286"/>
      <c r="BI34" s="286"/>
      <c r="BJ34" s="284"/>
      <c r="BK34" s="283"/>
      <c r="BL34" s="283"/>
      <c r="BM34" s="283"/>
      <c r="BN34" s="286"/>
      <c r="BO34" s="285"/>
      <c r="BP34" s="284"/>
      <c r="BQ34" s="283"/>
      <c r="BR34" s="283"/>
      <c r="BS34" s="283"/>
      <c r="BT34" s="286"/>
      <c r="BU34" s="286"/>
      <c r="BV34" s="284"/>
      <c r="BW34" s="283"/>
      <c r="BX34" s="283"/>
      <c r="BY34" s="283"/>
      <c r="BZ34" s="286"/>
      <c r="CA34" s="286"/>
      <c r="CB34" s="284"/>
      <c r="CC34" s="283"/>
      <c r="CD34" s="283"/>
      <c r="CE34" s="283"/>
      <c r="CF34" s="286"/>
      <c r="CG34" s="285"/>
      <c r="CH34" s="284"/>
      <c r="CI34" s="283"/>
      <c r="CJ34" s="283"/>
      <c r="CK34" s="283"/>
      <c r="CL34" s="286"/>
      <c r="CM34" s="286"/>
      <c r="CN34" s="284"/>
      <c r="CO34" s="283"/>
      <c r="CP34" s="283"/>
      <c r="CQ34" s="283"/>
      <c r="CR34" s="286"/>
      <c r="CS34" s="286"/>
      <c r="CT34" s="284"/>
      <c r="CU34" s="283"/>
      <c r="CV34" s="283"/>
      <c r="CW34" s="283"/>
      <c r="CX34" s="286"/>
      <c r="CY34" s="285"/>
      <c r="CZ34" s="284"/>
      <c r="DA34" s="283"/>
      <c r="DB34" s="283"/>
      <c r="DC34" s="283"/>
      <c r="DD34" s="286"/>
      <c r="DE34" s="286"/>
      <c r="DF34" s="284"/>
      <c r="DG34" s="283"/>
      <c r="DH34" s="283"/>
      <c r="DI34" s="283"/>
      <c r="DJ34" s="286"/>
      <c r="DK34" s="286"/>
      <c r="DL34" s="284"/>
      <c r="DM34" s="283"/>
      <c r="DN34" s="283"/>
      <c r="DO34" s="283"/>
      <c r="DP34" s="286"/>
      <c r="DQ34" s="286"/>
      <c r="DR34" s="284"/>
      <c r="DS34" s="283"/>
      <c r="DT34" s="283"/>
      <c r="DU34" s="283"/>
      <c r="DV34" s="286"/>
      <c r="DW34" s="286"/>
      <c r="DX34" s="284"/>
      <c r="DY34" s="283"/>
      <c r="DZ34" s="283"/>
      <c r="EA34" s="283"/>
      <c r="EB34" s="286"/>
      <c r="EC34" s="285"/>
      <c r="ED34" s="284"/>
      <c r="EE34" s="283"/>
      <c r="EF34" s="283"/>
      <c r="EG34" s="283"/>
      <c r="EH34" s="286"/>
      <c r="EI34" s="285"/>
      <c r="EJ34" s="284"/>
      <c r="EK34" s="283"/>
      <c r="EL34" s="283"/>
      <c r="EM34" s="283"/>
      <c r="EN34" s="286"/>
      <c r="EO34" s="286"/>
      <c r="EP34" s="284"/>
      <c r="EQ34" s="283"/>
      <c r="ER34" s="283"/>
      <c r="ES34" s="283"/>
      <c r="ET34" s="286"/>
      <c r="EU34" s="286"/>
      <c r="EV34" s="240" t="str">
        <f t="shared" ca="1" si="5"/>
        <v/>
      </c>
      <c r="EW34" s="232" t="str">
        <f t="shared" ca="1" si="0"/>
        <v/>
      </c>
      <c r="EX34" s="233" t="str">
        <f t="shared" ca="1" si="1"/>
        <v/>
      </c>
      <c r="EY34" s="233" t="str">
        <f t="shared" ca="1" si="2"/>
        <v/>
      </c>
      <c r="EZ34" s="234" t="str">
        <f t="shared" ca="1" si="3"/>
        <v/>
      </c>
      <c r="FA34" s="235" t="str">
        <f t="shared" ca="1" si="4"/>
        <v/>
      </c>
      <c r="FB34" s="287"/>
      <c r="FC34" s="288"/>
      <c r="FD34" s="97"/>
    </row>
    <row r="35" spans="1:160" ht="15.75" customHeight="1" x14ac:dyDescent="0.25">
      <c r="A35" s="97"/>
      <c r="B35" s="28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657"/>
      <c r="F35" s="121"/>
      <c r="G35" s="281"/>
      <c r="H35" s="282"/>
      <c r="I35" s="283"/>
      <c r="J35" s="283"/>
      <c r="K35" s="283"/>
      <c r="L35" s="283"/>
      <c r="M35" s="283"/>
      <c r="N35" s="284"/>
      <c r="O35" s="283"/>
      <c r="P35" s="283"/>
      <c r="Q35" s="283"/>
      <c r="R35" s="283"/>
      <c r="S35" s="283"/>
      <c r="T35" s="284"/>
      <c r="U35" s="283"/>
      <c r="V35" s="283"/>
      <c r="W35" s="283"/>
      <c r="X35" s="283"/>
      <c r="Y35" s="283"/>
      <c r="Z35" s="284"/>
      <c r="AA35" s="283"/>
      <c r="AB35" s="283"/>
      <c r="AC35" s="283"/>
      <c r="AD35" s="283"/>
      <c r="AE35" s="285"/>
      <c r="AF35" s="284"/>
      <c r="AG35" s="283"/>
      <c r="AH35" s="283"/>
      <c r="AI35" s="283"/>
      <c r="AJ35" s="286"/>
      <c r="AK35" s="285"/>
      <c r="AL35" s="284"/>
      <c r="AM35" s="283"/>
      <c r="AN35" s="283"/>
      <c r="AO35" s="283"/>
      <c r="AP35" s="286"/>
      <c r="AQ35" s="286"/>
      <c r="AR35" s="284"/>
      <c r="AS35" s="283"/>
      <c r="AT35" s="283"/>
      <c r="AU35" s="283"/>
      <c r="AV35" s="286"/>
      <c r="AW35" s="286"/>
      <c r="AX35" s="284"/>
      <c r="AY35" s="283"/>
      <c r="AZ35" s="283"/>
      <c r="BA35" s="283"/>
      <c r="BB35" s="283"/>
      <c r="BC35" s="283"/>
      <c r="BD35" s="284"/>
      <c r="BE35" s="283"/>
      <c r="BF35" s="283"/>
      <c r="BG35" s="283"/>
      <c r="BH35" s="286"/>
      <c r="BI35" s="286"/>
      <c r="BJ35" s="284"/>
      <c r="BK35" s="283"/>
      <c r="BL35" s="283"/>
      <c r="BM35" s="283"/>
      <c r="BN35" s="286"/>
      <c r="BO35" s="285"/>
      <c r="BP35" s="284"/>
      <c r="BQ35" s="283"/>
      <c r="BR35" s="283"/>
      <c r="BS35" s="283"/>
      <c r="BT35" s="286"/>
      <c r="BU35" s="286"/>
      <c r="BV35" s="284"/>
      <c r="BW35" s="283"/>
      <c r="BX35" s="283"/>
      <c r="BY35" s="283"/>
      <c r="BZ35" s="286"/>
      <c r="CA35" s="286"/>
      <c r="CB35" s="284"/>
      <c r="CC35" s="283"/>
      <c r="CD35" s="283"/>
      <c r="CE35" s="283"/>
      <c r="CF35" s="286"/>
      <c r="CG35" s="285"/>
      <c r="CH35" s="284"/>
      <c r="CI35" s="283"/>
      <c r="CJ35" s="283"/>
      <c r="CK35" s="283"/>
      <c r="CL35" s="286"/>
      <c r="CM35" s="286"/>
      <c r="CN35" s="284"/>
      <c r="CO35" s="283"/>
      <c r="CP35" s="283"/>
      <c r="CQ35" s="283"/>
      <c r="CR35" s="286"/>
      <c r="CS35" s="286"/>
      <c r="CT35" s="284"/>
      <c r="CU35" s="283"/>
      <c r="CV35" s="283"/>
      <c r="CW35" s="283"/>
      <c r="CX35" s="286"/>
      <c r="CY35" s="285"/>
      <c r="CZ35" s="284"/>
      <c r="DA35" s="283"/>
      <c r="DB35" s="283"/>
      <c r="DC35" s="283"/>
      <c r="DD35" s="286"/>
      <c r="DE35" s="286"/>
      <c r="DF35" s="284"/>
      <c r="DG35" s="283"/>
      <c r="DH35" s="283"/>
      <c r="DI35" s="283"/>
      <c r="DJ35" s="286"/>
      <c r="DK35" s="286"/>
      <c r="DL35" s="284"/>
      <c r="DM35" s="283"/>
      <c r="DN35" s="283"/>
      <c r="DO35" s="283"/>
      <c r="DP35" s="286"/>
      <c r="DQ35" s="286"/>
      <c r="DR35" s="284"/>
      <c r="DS35" s="283"/>
      <c r="DT35" s="283"/>
      <c r="DU35" s="283"/>
      <c r="DV35" s="286"/>
      <c r="DW35" s="286"/>
      <c r="DX35" s="284"/>
      <c r="DY35" s="283"/>
      <c r="DZ35" s="283"/>
      <c r="EA35" s="283"/>
      <c r="EB35" s="286"/>
      <c r="EC35" s="285"/>
      <c r="ED35" s="284"/>
      <c r="EE35" s="283"/>
      <c r="EF35" s="283"/>
      <c r="EG35" s="283"/>
      <c r="EH35" s="286"/>
      <c r="EI35" s="285"/>
      <c r="EJ35" s="284"/>
      <c r="EK35" s="283"/>
      <c r="EL35" s="283"/>
      <c r="EM35" s="283"/>
      <c r="EN35" s="286"/>
      <c r="EO35" s="286"/>
      <c r="EP35" s="284"/>
      <c r="EQ35" s="283"/>
      <c r="ER35" s="283"/>
      <c r="ES35" s="283"/>
      <c r="ET35" s="286"/>
      <c r="EU35" s="286"/>
      <c r="EV35" s="240" t="str">
        <f t="shared" ca="1" si="5"/>
        <v/>
      </c>
      <c r="EW35" s="232" t="str">
        <f t="shared" ca="1" si="0"/>
        <v/>
      </c>
      <c r="EX35" s="233" t="str">
        <f t="shared" ca="1" si="1"/>
        <v/>
      </c>
      <c r="EY35" s="233" t="str">
        <f t="shared" ca="1" si="2"/>
        <v/>
      </c>
      <c r="EZ35" s="234" t="str">
        <f t="shared" ca="1" si="3"/>
        <v/>
      </c>
      <c r="FA35" s="235" t="str">
        <f t="shared" ca="1" si="4"/>
        <v/>
      </c>
      <c r="FB35" s="287"/>
      <c r="FC35" s="288"/>
      <c r="FD35" s="97"/>
    </row>
    <row r="36" spans="1:160" ht="15.75" customHeight="1" x14ac:dyDescent="0.25">
      <c r="A36" s="97"/>
      <c r="B36" s="28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657"/>
      <c r="F36" s="121"/>
      <c r="G36" s="281"/>
      <c r="H36" s="282"/>
      <c r="I36" s="283"/>
      <c r="J36" s="283"/>
      <c r="K36" s="283"/>
      <c r="L36" s="283"/>
      <c r="M36" s="283"/>
      <c r="N36" s="284"/>
      <c r="O36" s="283"/>
      <c r="P36" s="283"/>
      <c r="Q36" s="283"/>
      <c r="R36" s="283"/>
      <c r="S36" s="283"/>
      <c r="T36" s="284"/>
      <c r="U36" s="283"/>
      <c r="V36" s="283"/>
      <c r="W36" s="283"/>
      <c r="X36" s="283"/>
      <c r="Y36" s="283"/>
      <c r="Z36" s="284"/>
      <c r="AA36" s="283"/>
      <c r="AB36" s="283"/>
      <c r="AC36" s="283"/>
      <c r="AD36" s="283"/>
      <c r="AE36" s="285"/>
      <c r="AF36" s="284"/>
      <c r="AG36" s="283"/>
      <c r="AH36" s="283"/>
      <c r="AI36" s="283"/>
      <c r="AJ36" s="286"/>
      <c r="AK36" s="285"/>
      <c r="AL36" s="284"/>
      <c r="AM36" s="283"/>
      <c r="AN36" s="283"/>
      <c r="AO36" s="283"/>
      <c r="AP36" s="286"/>
      <c r="AQ36" s="286"/>
      <c r="AR36" s="284"/>
      <c r="AS36" s="283"/>
      <c r="AT36" s="283"/>
      <c r="AU36" s="283"/>
      <c r="AV36" s="286"/>
      <c r="AW36" s="286"/>
      <c r="AX36" s="284"/>
      <c r="AY36" s="283"/>
      <c r="AZ36" s="283"/>
      <c r="BA36" s="283"/>
      <c r="BB36" s="283"/>
      <c r="BC36" s="283"/>
      <c r="BD36" s="284"/>
      <c r="BE36" s="283"/>
      <c r="BF36" s="283"/>
      <c r="BG36" s="283"/>
      <c r="BH36" s="286"/>
      <c r="BI36" s="286"/>
      <c r="BJ36" s="284"/>
      <c r="BK36" s="283"/>
      <c r="BL36" s="283"/>
      <c r="BM36" s="283"/>
      <c r="BN36" s="286"/>
      <c r="BO36" s="285"/>
      <c r="BP36" s="284"/>
      <c r="BQ36" s="283"/>
      <c r="BR36" s="283"/>
      <c r="BS36" s="283"/>
      <c r="BT36" s="286"/>
      <c r="BU36" s="286"/>
      <c r="BV36" s="284"/>
      <c r="BW36" s="283"/>
      <c r="BX36" s="283"/>
      <c r="BY36" s="283"/>
      <c r="BZ36" s="286"/>
      <c r="CA36" s="286"/>
      <c r="CB36" s="284"/>
      <c r="CC36" s="283"/>
      <c r="CD36" s="283"/>
      <c r="CE36" s="283"/>
      <c r="CF36" s="286"/>
      <c r="CG36" s="285"/>
      <c r="CH36" s="284"/>
      <c r="CI36" s="283"/>
      <c r="CJ36" s="283"/>
      <c r="CK36" s="283"/>
      <c r="CL36" s="286"/>
      <c r="CM36" s="286"/>
      <c r="CN36" s="284"/>
      <c r="CO36" s="283"/>
      <c r="CP36" s="283"/>
      <c r="CQ36" s="283"/>
      <c r="CR36" s="286"/>
      <c r="CS36" s="286"/>
      <c r="CT36" s="284"/>
      <c r="CU36" s="283"/>
      <c r="CV36" s="283"/>
      <c r="CW36" s="283"/>
      <c r="CX36" s="286"/>
      <c r="CY36" s="285"/>
      <c r="CZ36" s="284"/>
      <c r="DA36" s="283"/>
      <c r="DB36" s="283"/>
      <c r="DC36" s="283"/>
      <c r="DD36" s="286"/>
      <c r="DE36" s="286"/>
      <c r="DF36" s="284"/>
      <c r="DG36" s="283"/>
      <c r="DH36" s="283"/>
      <c r="DI36" s="283"/>
      <c r="DJ36" s="286"/>
      <c r="DK36" s="286"/>
      <c r="DL36" s="284"/>
      <c r="DM36" s="283"/>
      <c r="DN36" s="283"/>
      <c r="DO36" s="283"/>
      <c r="DP36" s="286"/>
      <c r="DQ36" s="286"/>
      <c r="DR36" s="284"/>
      <c r="DS36" s="283"/>
      <c r="DT36" s="283"/>
      <c r="DU36" s="283"/>
      <c r="DV36" s="286"/>
      <c r="DW36" s="286"/>
      <c r="DX36" s="284"/>
      <c r="DY36" s="283"/>
      <c r="DZ36" s="283"/>
      <c r="EA36" s="283"/>
      <c r="EB36" s="286"/>
      <c r="EC36" s="285"/>
      <c r="ED36" s="284"/>
      <c r="EE36" s="283"/>
      <c r="EF36" s="283"/>
      <c r="EG36" s="283"/>
      <c r="EH36" s="286"/>
      <c r="EI36" s="285"/>
      <c r="EJ36" s="284"/>
      <c r="EK36" s="283"/>
      <c r="EL36" s="283"/>
      <c r="EM36" s="283"/>
      <c r="EN36" s="286"/>
      <c r="EO36" s="286"/>
      <c r="EP36" s="284"/>
      <c r="EQ36" s="283"/>
      <c r="ER36" s="283"/>
      <c r="ES36" s="283"/>
      <c r="ET36" s="286"/>
      <c r="EU36" s="286"/>
      <c r="EV36" s="240" t="str">
        <f t="shared" ca="1" si="5"/>
        <v/>
      </c>
      <c r="EW36" s="232" t="str">
        <f t="shared" ca="1" si="0"/>
        <v/>
      </c>
      <c r="EX36" s="233" t="str">
        <f t="shared" ca="1" si="1"/>
        <v/>
      </c>
      <c r="EY36" s="233" t="str">
        <f t="shared" ca="1" si="2"/>
        <v/>
      </c>
      <c r="EZ36" s="234" t="str">
        <f t="shared" ca="1" si="3"/>
        <v/>
      </c>
      <c r="FA36" s="235" t="str">
        <f t="shared" ca="1" si="4"/>
        <v/>
      </c>
      <c r="FB36" s="287"/>
      <c r="FC36" s="288"/>
      <c r="FD36" s="97"/>
    </row>
    <row r="37" spans="1:160" ht="15.75" customHeight="1" x14ac:dyDescent="0.25">
      <c r="A37" s="97"/>
      <c r="B37" s="28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657"/>
      <c r="F37" s="121"/>
      <c r="G37" s="281"/>
      <c r="H37" s="282"/>
      <c r="I37" s="283"/>
      <c r="J37" s="283"/>
      <c r="K37" s="283"/>
      <c r="L37" s="283"/>
      <c r="M37" s="283"/>
      <c r="N37" s="284"/>
      <c r="O37" s="283"/>
      <c r="P37" s="283"/>
      <c r="Q37" s="283"/>
      <c r="R37" s="283"/>
      <c r="S37" s="283"/>
      <c r="T37" s="284"/>
      <c r="U37" s="283"/>
      <c r="V37" s="283"/>
      <c r="W37" s="283"/>
      <c r="X37" s="283"/>
      <c r="Y37" s="283"/>
      <c r="Z37" s="284"/>
      <c r="AA37" s="283"/>
      <c r="AB37" s="283"/>
      <c r="AC37" s="283"/>
      <c r="AD37" s="283"/>
      <c r="AE37" s="285"/>
      <c r="AF37" s="284"/>
      <c r="AG37" s="283"/>
      <c r="AH37" s="283"/>
      <c r="AI37" s="283"/>
      <c r="AJ37" s="286"/>
      <c r="AK37" s="285"/>
      <c r="AL37" s="284"/>
      <c r="AM37" s="283"/>
      <c r="AN37" s="283"/>
      <c r="AO37" s="283"/>
      <c r="AP37" s="286"/>
      <c r="AQ37" s="286"/>
      <c r="AR37" s="284"/>
      <c r="AS37" s="283"/>
      <c r="AT37" s="283"/>
      <c r="AU37" s="283"/>
      <c r="AV37" s="286"/>
      <c r="AW37" s="286"/>
      <c r="AX37" s="284"/>
      <c r="AY37" s="283"/>
      <c r="AZ37" s="283"/>
      <c r="BA37" s="283"/>
      <c r="BB37" s="283"/>
      <c r="BC37" s="283"/>
      <c r="BD37" s="284"/>
      <c r="BE37" s="283"/>
      <c r="BF37" s="283"/>
      <c r="BG37" s="283"/>
      <c r="BH37" s="286"/>
      <c r="BI37" s="286"/>
      <c r="BJ37" s="284"/>
      <c r="BK37" s="283"/>
      <c r="BL37" s="283"/>
      <c r="BM37" s="283"/>
      <c r="BN37" s="286"/>
      <c r="BO37" s="285"/>
      <c r="BP37" s="284"/>
      <c r="BQ37" s="283"/>
      <c r="BR37" s="283"/>
      <c r="BS37" s="283"/>
      <c r="BT37" s="286"/>
      <c r="BU37" s="286"/>
      <c r="BV37" s="284"/>
      <c r="BW37" s="283"/>
      <c r="BX37" s="283"/>
      <c r="BY37" s="283"/>
      <c r="BZ37" s="286"/>
      <c r="CA37" s="286"/>
      <c r="CB37" s="284"/>
      <c r="CC37" s="283"/>
      <c r="CD37" s="283"/>
      <c r="CE37" s="283"/>
      <c r="CF37" s="286"/>
      <c r="CG37" s="285"/>
      <c r="CH37" s="284"/>
      <c r="CI37" s="283"/>
      <c r="CJ37" s="283"/>
      <c r="CK37" s="283"/>
      <c r="CL37" s="286"/>
      <c r="CM37" s="286"/>
      <c r="CN37" s="284"/>
      <c r="CO37" s="283"/>
      <c r="CP37" s="283"/>
      <c r="CQ37" s="283"/>
      <c r="CR37" s="286"/>
      <c r="CS37" s="286"/>
      <c r="CT37" s="284"/>
      <c r="CU37" s="283"/>
      <c r="CV37" s="283"/>
      <c r="CW37" s="283"/>
      <c r="CX37" s="286"/>
      <c r="CY37" s="285"/>
      <c r="CZ37" s="284"/>
      <c r="DA37" s="283"/>
      <c r="DB37" s="283"/>
      <c r="DC37" s="283"/>
      <c r="DD37" s="286"/>
      <c r="DE37" s="286"/>
      <c r="DF37" s="284"/>
      <c r="DG37" s="283"/>
      <c r="DH37" s="283"/>
      <c r="DI37" s="283"/>
      <c r="DJ37" s="286"/>
      <c r="DK37" s="286"/>
      <c r="DL37" s="284"/>
      <c r="DM37" s="283"/>
      <c r="DN37" s="283"/>
      <c r="DO37" s="283"/>
      <c r="DP37" s="286"/>
      <c r="DQ37" s="286"/>
      <c r="DR37" s="284"/>
      <c r="DS37" s="283"/>
      <c r="DT37" s="283"/>
      <c r="DU37" s="283"/>
      <c r="DV37" s="286"/>
      <c r="DW37" s="286"/>
      <c r="DX37" s="284"/>
      <c r="DY37" s="283"/>
      <c r="DZ37" s="283"/>
      <c r="EA37" s="283"/>
      <c r="EB37" s="286"/>
      <c r="EC37" s="285"/>
      <c r="ED37" s="284"/>
      <c r="EE37" s="283"/>
      <c r="EF37" s="283"/>
      <c r="EG37" s="283"/>
      <c r="EH37" s="286"/>
      <c r="EI37" s="285"/>
      <c r="EJ37" s="284"/>
      <c r="EK37" s="283"/>
      <c r="EL37" s="283"/>
      <c r="EM37" s="283"/>
      <c r="EN37" s="286"/>
      <c r="EO37" s="286"/>
      <c r="EP37" s="284"/>
      <c r="EQ37" s="283"/>
      <c r="ER37" s="283"/>
      <c r="ES37" s="283"/>
      <c r="ET37" s="286"/>
      <c r="EU37" s="286"/>
      <c r="EV37" s="240" t="str">
        <f t="shared" ca="1" si="5"/>
        <v/>
      </c>
      <c r="EW37" s="232" t="str">
        <f t="shared" ca="1" si="0"/>
        <v/>
      </c>
      <c r="EX37" s="233" t="str">
        <f t="shared" ca="1" si="1"/>
        <v/>
      </c>
      <c r="EY37" s="233" t="str">
        <f t="shared" ca="1" si="2"/>
        <v/>
      </c>
      <c r="EZ37" s="234" t="str">
        <f t="shared" ca="1" si="3"/>
        <v/>
      </c>
      <c r="FA37" s="235" t="str">
        <f t="shared" ca="1" si="4"/>
        <v/>
      </c>
      <c r="FB37" s="287"/>
      <c r="FC37" s="288"/>
      <c r="FD37" s="97"/>
    </row>
    <row r="38" spans="1:160" ht="15.75" customHeight="1" x14ac:dyDescent="0.25">
      <c r="A38" s="97"/>
      <c r="B38" s="28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657"/>
      <c r="F38" s="121"/>
      <c r="G38" s="281"/>
      <c r="H38" s="282"/>
      <c r="I38" s="283"/>
      <c r="J38" s="283"/>
      <c r="K38" s="283"/>
      <c r="L38" s="283"/>
      <c r="M38" s="283"/>
      <c r="N38" s="284"/>
      <c r="O38" s="283"/>
      <c r="P38" s="283"/>
      <c r="Q38" s="283"/>
      <c r="R38" s="283"/>
      <c r="S38" s="283"/>
      <c r="T38" s="284"/>
      <c r="U38" s="283"/>
      <c r="V38" s="283"/>
      <c r="W38" s="283"/>
      <c r="X38" s="283"/>
      <c r="Y38" s="283"/>
      <c r="Z38" s="284"/>
      <c r="AA38" s="283"/>
      <c r="AB38" s="283"/>
      <c r="AC38" s="283"/>
      <c r="AD38" s="283"/>
      <c r="AE38" s="285"/>
      <c r="AF38" s="284"/>
      <c r="AG38" s="283"/>
      <c r="AH38" s="283"/>
      <c r="AI38" s="283"/>
      <c r="AJ38" s="286"/>
      <c r="AK38" s="285"/>
      <c r="AL38" s="284"/>
      <c r="AM38" s="283"/>
      <c r="AN38" s="283"/>
      <c r="AO38" s="283"/>
      <c r="AP38" s="286"/>
      <c r="AQ38" s="286"/>
      <c r="AR38" s="284"/>
      <c r="AS38" s="283"/>
      <c r="AT38" s="283"/>
      <c r="AU38" s="283"/>
      <c r="AV38" s="286"/>
      <c r="AW38" s="286"/>
      <c r="AX38" s="284"/>
      <c r="AY38" s="283"/>
      <c r="AZ38" s="283"/>
      <c r="BA38" s="283"/>
      <c r="BB38" s="283"/>
      <c r="BC38" s="283"/>
      <c r="BD38" s="284"/>
      <c r="BE38" s="283"/>
      <c r="BF38" s="283"/>
      <c r="BG38" s="283"/>
      <c r="BH38" s="286"/>
      <c r="BI38" s="286"/>
      <c r="BJ38" s="284"/>
      <c r="BK38" s="283"/>
      <c r="BL38" s="283"/>
      <c r="BM38" s="283"/>
      <c r="BN38" s="286"/>
      <c r="BO38" s="285"/>
      <c r="BP38" s="284"/>
      <c r="BQ38" s="283"/>
      <c r="BR38" s="283"/>
      <c r="BS38" s="283"/>
      <c r="BT38" s="286"/>
      <c r="BU38" s="286"/>
      <c r="BV38" s="284"/>
      <c r="BW38" s="283"/>
      <c r="BX38" s="283"/>
      <c r="BY38" s="283"/>
      <c r="BZ38" s="286"/>
      <c r="CA38" s="286"/>
      <c r="CB38" s="284"/>
      <c r="CC38" s="283"/>
      <c r="CD38" s="283"/>
      <c r="CE38" s="283"/>
      <c r="CF38" s="286"/>
      <c r="CG38" s="285"/>
      <c r="CH38" s="284"/>
      <c r="CI38" s="283"/>
      <c r="CJ38" s="283"/>
      <c r="CK38" s="283"/>
      <c r="CL38" s="286"/>
      <c r="CM38" s="286"/>
      <c r="CN38" s="284"/>
      <c r="CO38" s="283"/>
      <c r="CP38" s="283"/>
      <c r="CQ38" s="283"/>
      <c r="CR38" s="286"/>
      <c r="CS38" s="286"/>
      <c r="CT38" s="284"/>
      <c r="CU38" s="283"/>
      <c r="CV38" s="283"/>
      <c r="CW38" s="283"/>
      <c r="CX38" s="286"/>
      <c r="CY38" s="285"/>
      <c r="CZ38" s="284"/>
      <c r="DA38" s="283"/>
      <c r="DB38" s="283"/>
      <c r="DC38" s="283"/>
      <c r="DD38" s="286"/>
      <c r="DE38" s="286"/>
      <c r="DF38" s="284"/>
      <c r="DG38" s="283"/>
      <c r="DH38" s="283"/>
      <c r="DI38" s="283"/>
      <c r="DJ38" s="286"/>
      <c r="DK38" s="286"/>
      <c r="DL38" s="284"/>
      <c r="DM38" s="283"/>
      <c r="DN38" s="283"/>
      <c r="DO38" s="283"/>
      <c r="DP38" s="286"/>
      <c r="DQ38" s="286"/>
      <c r="DR38" s="284"/>
      <c r="DS38" s="283"/>
      <c r="DT38" s="283"/>
      <c r="DU38" s="283"/>
      <c r="DV38" s="286"/>
      <c r="DW38" s="286"/>
      <c r="DX38" s="284"/>
      <c r="DY38" s="283"/>
      <c r="DZ38" s="283"/>
      <c r="EA38" s="283"/>
      <c r="EB38" s="286"/>
      <c r="EC38" s="285"/>
      <c r="ED38" s="284"/>
      <c r="EE38" s="283"/>
      <c r="EF38" s="283"/>
      <c r="EG38" s="283"/>
      <c r="EH38" s="286"/>
      <c r="EI38" s="285"/>
      <c r="EJ38" s="284"/>
      <c r="EK38" s="283"/>
      <c r="EL38" s="283"/>
      <c r="EM38" s="283"/>
      <c r="EN38" s="286"/>
      <c r="EO38" s="286"/>
      <c r="EP38" s="284"/>
      <c r="EQ38" s="283"/>
      <c r="ER38" s="283"/>
      <c r="ES38" s="283"/>
      <c r="ET38" s="286"/>
      <c r="EU38" s="286"/>
      <c r="EV38" s="240" t="str">
        <f t="shared" ca="1" si="5"/>
        <v/>
      </c>
      <c r="EW38" s="232" t="str">
        <f t="shared" ca="1" si="0"/>
        <v/>
      </c>
      <c r="EX38" s="233" t="str">
        <f t="shared" ca="1" si="1"/>
        <v/>
      </c>
      <c r="EY38" s="233" t="str">
        <f t="shared" ca="1" si="2"/>
        <v/>
      </c>
      <c r="EZ38" s="234" t="str">
        <f t="shared" ca="1" si="3"/>
        <v/>
      </c>
      <c r="FA38" s="235" t="str">
        <f t="shared" ca="1" si="4"/>
        <v/>
      </c>
      <c r="FB38" s="287"/>
      <c r="FC38" s="288"/>
      <c r="FD38" s="97"/>
    </row>
    <row r="39" spans="1:160" ht="15.75" customHeight="1" x14ac:dyDescent="0.25">
      <c r="A39" s="97"/>
      <c r="B39" s="28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657"/>
      <c r="F39" s="121"/>
      <c r="G39" s="281"/>
      <c r="H39" s="282"/>
      <c r="I39" s="283"/>
      <c r="J39" s="283"/>
      <c r="K39" s="283"/>
      <c r="L39" s="283"/>
      <c r="M39" s="283"/>
      <c r="N39" s="284"/>
      <c r="O39" s="283"/>
      <c r="P39" s="283"/>
      <c r="Q39" s="283"/>
      <c r="R39" s="283"/>
      <c r="S39" s="283"/>
      <c r="T39" s="284"/>
      <c r="U39" s="283"/>
      <c r="V39" s="283"/>
      <c r="W39" s="283"/>
      <c r="X39" s="283"/>
      <c r="Y39" s="283"/>
      <c r="Z39" s="284"/>
      <c r="AA39" s="283"/>
      <c r="AB39" s="283"/>
      <c r="AC39" s="283"/>
      <c r="AD39" s="283"/>
      <c r="AE39" s="285"/>
      <c r="AF39" s="284"/>
      <c r="AG39" s="283"/>
      <c r="AH39" s="283"/>
      <c r="AI39" s="283"/>
      <c r="AJ39" s="286"/>
      <c r="AK39" s="285"/>
      <c r="AL39" s="284"/>
      <c r="AM39" s="283"/>
      <c r="AN39" s="283"/>
      <c r="AO39" s="283"/>
      <c r="AP39" s="286"/>
      <c r="AQ39" s="286"/>
      <c r="AR39" s="284"/>
      <c r="AS39" s="283"/>
      <c r="AT39" s="283"/>
      <c r="AU39" s="283"/>
      <c r="AV39" s="286"/>
      <c r="AW39" s="286"/>
      <c r="AX39" s="284"/>
      <c r="AY39" s="283"/>
      <c r="AZ39" s="283"/>
      <c r="BA39" s="283"/>
      <c r="BB39" s="283"/>
      <c r="BC39" s="283"/>
      <c r="BD39" s="284"/>
      <c r="BE39" s="283"/>
      <c r="BF39" s="283"/>
      <c r="BG39" s="283"/>
      <c r="BH39" s="286"/>
      <c r="BI39" s="286"/>
      <c r="BJ39" s="284"/>
      <c r="BK39" s="283"/>
      <c r="BL39" s="283"/>
      <c r="BM39" s="283"/>
      <c r="BN39" s="286"/>
      <c r="BO39" s="285"/>
      <c r="BP39" s="284"/>
      <c r="BQ39" s="283"/>
      <c r="BR39" s="283"/>
      <c r="BS39" s="283"/>
      <c r="BT39" s="286"/>
      <c r="BU39" s="286"/>
      <c r="BV39" s="284"/>
      <c r="BW39" s="283"/>
      <c r="BX39" s="283"/>
      <c r="BY39" s="283"/>
      <c r="BZ39" s="286"/>
      <c r="CA39" s="286"/>
      <c r="CB39" s="284"/>
      <c r="CC39" s="283"/>
      <c r="CD39" s="283"/>
      <c r="CE39" s="283"/>
      <c r="CF39" s="286"/>
      <c r="CG39" s="285"/>
      <c r="CH39" s="284"/>
      <c r="CI39" s="283"/>
      <c r="CJ39" s="283"/>
      <c r="CK39" s="283"/>
      <c r="CL39" s="286"/>
      <c r="CM39" s="286"/>
      <c r="CN39" s="284"/>
      <c r="CO39" s="283"/>
      <c r="CP39" s="283"/>
      <c r="CQ39" s="283"/>
      <c r="CR39" s="286"/>
      <c r="CS39" s="286"/>
      <c r="CT39" s="284"/>
      <c r="CU39" s="283"/>
      <c r="CV39" s="283"/>
      <c r="CW39" s="283"/>
      <c r="CX39" s="286"/>
      <c r="CY39" s="285"/>
      <c r="CZ39" s="284"/>
      <c r="DA39" s="283"/>
      <c r="DB39" s="283"/>
      <c r="DC39" s="283"/>
      <c r="DD39" s="286"/>
      <c r="DE39" s="286"/>
      <c r="DF39" s="284"/>
      <c r="DG39" s="283"/>
      <c r="DH39" s="283"/>
      <c r="DI39" s="283"/>
      <c r="DJ39" s="286"/>
      <c r="DK39" s="286"/>
      <c r="DL39" s="284"/>
      <c r="DM39" s="283"/>
      <c r="DN39" s="283"/>
      <c r="DO39" s="283"/>
      <c r="DP39" s="286"/>
      <c r="DQ39" s="286"/>
      <c r="DR39" s="284"/>
      <c r="DS39" s="283"/>
      <c r="DT39" s="283"/>
      <c r="DU39" s="283"/>
      <c r="DV39" s="286"/>
      <c r="DW39" s="286"/>
      <c r="DX39" s="284"/>
      <c r="DY39" s="283"/>
      <c r="DZ39" s="283"/>
      <c r="EA39" s="283"/>
      <c r="EB39" s="286"/>
      <c r="EC39" s="285"/>
      <c r="ED39" s="284"/>
      <c r="EE39" s="283"/>
      <c r="EF39" s="283"/>
      <c r="EG39" s="283"/>
      <c r="EH39" s="286"/>
      <c r="EI39" s="285"/>
      <c r="EJ39" s="284"/>
      <c r="EK39" s="283"/>
      <c r="EL39" s="283"/>
      <c r="EM39" s="283"/>
      <c r="EN39" s="286"/>
      <c r="EO39" s="286"/>
      <c r="EP39" s="284"/>
      <c r="EQ39" s="283"/>
      <c r="ER39" s="283"/>
      <c r="ES39" s="283"/>
      <c r="ET39" s="286"/>
      <c r="EU39" s="286"/>
      <c r="EV39" s="240" t="str">
        <f t="shared" ca="1" si="5"/>
        <v/>
      </c>
      <c r="EW39" s="232" t="str">
        <f t="shared" ca="1" si="0"/>
        <v/>
      </c>
      <c r="EX39" s="233" t="str">
        <f t="shared" ca="1" si="1"/>
        <v/>
      </c>
      <c r="EY39" s="233" t="str">
        <f t="shared" ca="1" si="2"/>
        <v/>
      </c>
      <c r="EZ39" s="234" t="str">
        <f t="shared" ca="1" si="3"/>
        <v/>
      </c>
      <c r="FA39" s="235" t="str">
        <f t="shared" ca="1" si="4"/>
        <v/>
      </c>
      <c r="FB39" s="287"/>
      <c r="FC39" s="288"/>
      <c r="FD39" s="97"/>
    </row>
    <row r="40" spans="1:160" ht="15.75" customHeight="1" x14ac:dyDescent="0.25">
      <c r="A40" s="97"/>
      <c r="B40" s="28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657"/>
      <c r="F40" s="121"/>
      <c r="G40" s="281"/>
      <c r="H40" s="282"/>
      <c r="I40" s="283"/>
      <c r="J40" s="283"/>
      <c r="K40" s="283"/>
      <c r="L40" s="283"/>
      <c r="M40" s="283"/>
      <c r="N40" s="284"/>
      <c r="O40" s="283"/>
      <c r="P40" s="283"/>
      <c r="Q40" s="283"/>
      <c r="R40" s="283"/>
      <c r="S40" s="283"/>
      <c r="T40" s="284"/>
      <c r="U40" s="283"/>
      <c r="V40" s="283"/>
      <c r="W40" s="283"/>
      <c r="X40" s="283"/>
      <c r="Y40" s="283"/>
      <c r="Z40" s="284"/>
      <c r="AA40" s="283"/>
      <c r="AB40" s="283"/>
      <c r="AC40" s="283"/>
      <c r="AD40" s="283"/>
      <c r="AE40" s="285"/>
      <c r="AF40" s="284"/>
      <c r="AG40" s="283"/>
      <c r="AH40" s="283"/>
      <c r="AI40" s="283"/>
      <c r="AJ40" s="286"/>
      <c r="AK40" s="285"/>
      <c r="AL40" s="284"/>
      <c r="AM40" s="283"/>
      <c r="AN40" s="283"/>
      <c r="AO40" s="283"/>
      <c r="AP40" s="286"/>
      <c r="AQ40" s="286"/>
      <c r="AR40" s="284"/>
      <c r="AS40" s="283"/>
      <c r="AT40" s="283"/>
      <c r="AU40" s="283"/>
      <c r="AV40" s="286"/>
      <c r="AW40" s="286"/>
      <c r="AX40" s="284"/>
      <c r="AY40" s="283"/>
      <c r="AZ40" s="283"/>
      <c r="BA40" s="283"/>
      <c r="BB40" s="283"/>
      <c r="BC40" s="283"/>
      <c r="BD40" s="284"/>
      <c r="BE40" s="283"/>
      <c r="BF40" s="283"/>
      <c r="BG40" s="283"/>
      <c r="BH40" s="286"/>
      <c r="BI40" s="286"/>
      <c r="BJ40" s="284"/>
      <c r="BK40" s="283"/>
      <c r="BL40" s="283"/>
      <c r="BM40" s="283"/>
      <c r="BN40" s="286"/>
      <c r="BO40" s="285"/>
      <c r="BP40" s="284"/>
      <c r="BQ40" s="283"/>
      <c r="BR40" s="283"/>
      <c r="BS40" s="283"/>
      <c r="BT40" s="286"/>
      <c r="BU40" s="286"/>
      <c r="BV40" s="284"/>
      <c r="BW40" s="283"/>
      <c r="BX40" s="283"/>
      <c r="BY40" s="283"/>
      <c r="BZ40" s="286"/>
      <c r="CA40" s="286"/>
      <c r="CB40" s="284"/>
      <c r="CC40" s="283"/>
      <c r="CD40" s="283"/>
      <c r="CE40" s="283"/>
      <c r="CF40" s="286"/>
      <c r="CG40" s="285"/>
      <c r="CH40" s="284"/>
      <c r="CI40" s="283"/>
      <c r="CJ40" s="283"/>
      <c r="CK40" s="283"/>
      <c r="CL40" s="286"/>
      <c r="CM40" s="286"/>
      <c r="CN40" s="284"/>
      <c r="CO40" s="283"/>
      <c r="CP40" s="283"/>
      <c r="CQ40" s="283"/>
      <c r="CR40" s="286"/>
      <c r="CS40" s="286"/>
      <c r="CT40" s="284"/>
      <c r="CU40" s="283"/>
      <c r="CV40" s="283"/>
      <c r="CW40" s="283"/>
      <c r="CX40" s="286"/>
      <c r="CY40" s="285"/>
      <c r="CZ40" s="284"/>
      <c r="DA40" s="283"/>
      <c r="DB40" s="283"/>
      <c r="DC40" s="283"/>
      <c r="DD40" s="286"/>
      <c r="DE40" s="286"/>
      <c r="DF40" s="284"/>
      <c r="DG40" s="283"/>
      <c r="DH40" s="283"/>
      <c r="DI40" s="283"/>
      <c r="DJ40" s="286"/>
      <c r="DK40" s="286"/>
      <c r="DL40" s="284"/>
      <c r="DM40" s="283"/>
      <c r="DN40" s="283"/>
      <c r="DO40" s="283"/>
      <c r="DP40" s="286"/>
      <c r="DQ40" s="286"/>
      <c r="DR40" s="284"/>
      <c r="DS40" s="283"/>
      <c r="DT40" s="283"/>
      <c r="DU40" s="283"/>
      <c r="DV40" s="286"/>
      <c r="DW40" s="286"/>
      <c r="DX40" s="284"/>
      <c r="DY40" s="283"/>
      <c r="DZ40" s="283"/>
      <c r="EA40" s="283"/>
      <c r="EB40" s="286"/>
      <c r="EC40" s="285"/>
      <c r="ED40" s="284"/>
      <c r="EE40" s="283"/>
      <c r="EF40" s="283"/>
      <c r="EG40" s="283"/>
      <c r="EH40" s="286"/>
      <c r="EI40" s="285"/>
      <c r="EJ40" s="284"/>
      <c r="EK40" s="283"/>
      <c r="EL40" s="283"/>
      <c r="EM40" s="283"/>
      <c r="EN40" s="286"/>
      <c r="EO40" s="286"/>
      <c r="EP40" s="284"/>
      <c r="EQ40" s="283"/>
      <c r="ER40" s="283"/>
      <c r="ES40" s="283"/>
      <c r="ET40" s="286"/>
      <c r="EU40" s="286"/>
      <c r="EV40" s="240" t="str">
        <f t="shared" ca="1" si="5"/>
        <v/>
      </c>
      <c r="EW40" s="232" t="str">
        <f t="shared" ca="1" si="0"/>
        <v/>
      </c>
      <c r="EX40" s="233" t="str">
        <f t="shared" ca="1" si="1"/>
        <v/>
      </c>
      <c r="EY40" s="233" t="str">
        <f t="shared" ca="1" si="2"/>
        <v/>
      </c>
      <c r="EZ40" s="234" t="str">
        <f t="shared" ca="1" si="3"/>
        <v/>
      </c>
      <c r="FA40" s="235" t="str">
        <f t="shared" ca="1" si="4"/>
        <v/>
      </c>
      <c r="FB40" s="287"/>
      <c r="FC40" s="288"/>
      <c r="FD40" s="97"/>
    </row>
    <row r="41" spans="1:160" ht="15.75" customHeight="1" x14ac:dyDescent="0.25">
      <c r="A41" s="97"/>
      <c r="B41" s="28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657"/>
      <c r="F41" s="121"/>
      <c r="G41" s="281"/>
      <c r="H41" s="282"/>
      <c r="I41" s="283"/>
      <c r="J41" s="283"/>
      <c r="K41" s="283"/>
      <c r="L41" s="283"/>
      <c r="M41" s="283"/>
      <c r="N41" s="284"/>
      <c r="O41" s="283"/>
      <c r="P41" s="283"/>
      <c r="Q41" s="283"/>
      <c r="R41" s="283"/>
      <c r="S41" s="283"/>
      <c r="T41" s="284"/>
      <c r="U41" s="283"/>
      <c r="V41" s="283"/>
      <c r="W41" s="283"/>
      <c r="X41" s="283"/>
      <c r="Y41" s="283"/>
      <c r="Z41" s="284"/>
      <c r="AA41" s="283"/>
      <c r="AB41" s="283"/>
      <c r="AC41" s="283"/>
      <c r="AD41" s="283"/>
      <c r="AE41" s="285"/>
      <c r="AF41" s="284"/>
      <c r="AG41" s="283"/>
      <c r="AH41" s="283"/>
      <c r="AI41" s="283"/>
      <c r="AJ41" s="286"/>
      <c r="AK41" s="285"/>
      <c r="AL41" s="284"/>
      <c r="AM41" s="283"/>
      <c r="AN41" s="283"/>
      <c r="AO41" s="283"/>
      <c r="AP41" s="286"/>
      <c r="AQ41" s="286"/>
      <c r="AR41" s="284"/>
      <c r="AS41" s="283"/>
      <c r="AT41" s="283"/>
      <c r="AU41" s="283"/>
      <c r="AV41" s="286"/>
      <c r="AW41" s="286"/>
      <c r="AX41" s="284"/>
      <c r="AY41" s="283"/>
      <c r="AZ41" s="283"/>
      <c r="BA41" s="283"/>
      <c r="BB41" s="283"/>
      <c r="BC41" s="283"/>
      <c r="BD41" s="284"/>
      <c r="BE41" s="283"/>
      <c r="BF41" s="283"/>
      <c r="BG41" s="283"/>
      <c r="BH41" s="286"/>
      <c r="BI41" s="286"/>
      <c r="BJ41" s="284"/>
      <c r="BK41" s="283"/>
      <c r="BL41" s="283"/>
      <c r="BM41" s="283"/>
      <c r="BN41" s="286"/>
      <c r="BO41" s="285"/>
      <c r="BP41" s="284"/>
      <c r="BQ41" s="283"/>
      <c r="BR41" s="283"/>
      <c r="BS41" s="283"/>
      <c r="BT41" s="286"/>
      <c r="BU41" s="286"/>
      <c r="BV41" s="284"/>
      <c r="BW41" s="283"/>
      <c r="BX41" s="283"/>
      <c r="BY41" s="283"/>
      <c r="BZ41" s="286"/>
      <c r="CA41" s="286"/>
      <c r="CB41" s="284"/>
      <c r="CC41" s="283"/>
      <c r="CD41" s="283"/>
      <c r="CE41" s="283"/>
      <c r="CF41" s="286"/>
      <c r="CG41" s="285"/>
      <c r="CH41" s="284"/>
      <c r="CI41" s="283"/>
      <c r="CJ41" s="283"/>
      <c r="CK41" s="283"/>
      <c r="CL41" s="286"/>
      <c r="CM41" s="286"/>
      <c r="CN41" s="284"/>
      <c r="CO41" s="283"/>
      <c r="CP41" s="283"/>
      <c r="CQ41" s="283"/>
      <c r="CR41" s="286"/>
      <c r="CS41" s="286"/>
      <c r="CT41" s="284"/>
      <c r="CU41" s="283"/>
      <c r="CV41" s="283"/>
      <c r="CW41" s="283"/>
      <c r="CX41" s="286"/>
      <c r="CY41" s="285"/>
      <c r="CZ41" s="284"/>
      <c r="DA41" s="283"/>
      <c r="DB41" s="283"/>
      <c r="DC41" s="283"/>
      <c r="DD41" s="286"/>
      <c r="DE41" s="286"/>
      <c r="DF41" s="284"/>
      <c r="DG41" s="283"/>
      <c r="DH41" s="283"/>
      <c r="DI41" s="283"/>
      <c r="DJ41" s="286"/>
      <c r="DK41" s="286"/>
      <c r="DL41" s="284"/>
      <c r="DM41" s="283"/>
      <c r="DN41" s="283"/>
      <c r="DO41" s="283"/>
      <c r="DP41" s="286"/>
      <c r="DQ41" s="286"/>
      <c r="DR41" s="284"/>
      <c r="DS41" s="283"/>
      <c r="DT41" s="283"/>
      <c r="DU41" s="283"/>
      <c r="DV41" s="286"/>
      <c r="DW41" s="286"/>
      <c r="DX41" s="284"/>
      <c r="DY41" s="283"/>
      <c r="DZ41" s="283"/>
      <c r="EA41" s="283"/>
      <c r="EB41" s="286"/>
      <c r="EC41" s="285"/>
      <c r="ED41" s="284"/>
      <c r="EE41" s="283"/>
      <c r="EF41" s="283"/>
      <c r="EG41" s="283"/>
      <c r="EH41" s="286"/>
      <c r="EI41" s="285"/>
      <c r="EJ41" s="284"/>
      <c r="EK41" s="283"/>
      <c r="EL41" s="283"/>
      <c r="EM41" s="283"/>
      <c r="EN41" s="286"/>
      <c r="EO41" s="286"/>
      <c r="EP41" s="284"/>
      <c r="EQ41" s="283"/>
      <c r="ER41" s="283"/>
      <c r="ES41" s="283"/>
      <c r="ET41" s="286"/>
      <c r="EU41" s="286"/>
      <c r="EV41" s="240" t="str">
        <f t="shared" ca="1" si="5"/>
        <v/>
      </c>
      <c r="EW41" s="232" t="str">
        <f t="shared" ca="1" si="0"/>
        <v/>
      </c>
      <c r="EX41" s="233" t="str">
        <f t="shared" ca="1" si="1"/>
        <v/>
      </c>
      <c r="EY41" s="233" t="str">
        <f t="shared" ca="1" si="2"/>
        <v/>
      </c>
      <c r="EZ41" s="234" t="str">
        <f t="shared" ca="1" si="3"/>
        <v/>
      </c>
      <c r="FA41" s="235" t="str">
        <f t="shared" ca="1" si="4"/>
        <v/>
      </c>
      <c r="FB41" s="287"/>
      <c r="FC41" s="288"/>
      <c r="FD41" s="97"/>
    </row>
    <row r="42" spans="1:160" ht="15.75" customHeight="1" x14ac:dyDescent="0.25">
      <c r="A42" s="97"/>
      <c r="B42" s="28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657"/>
      <c r="F42" s="121"/>
      <c r="G42" s="281"/>
      <c r="H42" s="282"/>
      <c r="I42" s="283"/>
      <c r="J42" s="283"/>
      <c r="K42" s="283"/>
      <c r="L42" s="283"/>
      <c r="M42" s="283"/>
      <c r="N42" s="284"/>
      <c r="O42" s="283"/>
      <c r="P42" s="283"/>
      <c r="Q42" s="283"/>
      <c r="R42" s="283"/>
      <c r="S42" s="283"/>
      <c r="T42" s="284"/>
      <c r="U42" s="283"/>
      <c r="V42" s="283"/>
      <c r="W42" s="283"/>
      <c r="X42" s="283"/>
      <c r="Y42" s="283"/>
      <c r="Z42" s="284"/>
      <c r="AA42" s="283"/>
      <c r="AB42" s="283"/>
      <c r="AC42" s="283"/>
      <c r="AD42" s="283"/>
      <c r="AE42" s="285"/>
      <c r="AF42" s="284"/>
      <c r="AG42" s="283"/>
      <c r="AH42" s="283"/>
      <c r="AI42" s="283"/>
      <c r="AJ42" s="286"/>
      <c r="AK42" s="285"/>
      <c r="AL42" s="284"/>
      <c r="AM42" s="283"/>
      <c r="AN42" s="283"/>
      <c r="AO42" s="283"/>
      <c r="AP42" s="286"/>
      <c r="AQ42" s="286"/>
      <c r="AR42" s="284"/>
      <c r="AS42" s="283"/>
      <c r="AT42" s="283"/>
      <c r="AU42" s="283"/>
      <c r="AV42" s="286"/>
      <c r="AW42" s="286"/>
      <c r="AX42" s="284"/>
      <c r="AY42" s="283"/>
      <c r="AZ42" s="283"/>
      <c r="BA42" s="283"/>
      <c r="BB42" s="283"/>
      <c r="BC42" s="283"/>
      <c r="BD42" s="284"/>
      <c r="BE42" s="283"/>
      <c r="BF42" s="283"/>
      <c r="BG42" s="283"/>
      <c r="BH42" s="286"/>
      <c r="BI42" s="286"/>
      <c r="BJ42" s="284"/>
      <c r="BK42" s="283"/>
      <c r="BL42" s="283"/>
      <c r="BM42" s="283"/>
      <c r="BN42" s="286"/>
      <c r="BO42" s="285"/>
      <c r="BP42" s="284"/>
      <c r="BQ42" s="283"/>
      <c r="BR42" s="283"/>
      <c r="BS42" s="283"/>
      <c r="BT42" s="286"/>
      <c r="BU42" s="286"/>
      <c r="BV42" s="284"/>
      <c r="BW42" s="283"/>
      <c r="BX42" s="283"/>
      <c r="BY42" s="283"/>
      <c r="BZ42" s="286"/>
      <c r="CA42" s="286"/>
      <c r="CB42" s="284"/>
      <c r="CC42" s="283"/>
      <c r="CD42" s="283"/>
      <c r="CE42" s="283"/>
      <c r="CF42" s="286"/>
      <c r="CG42" s="285"/>
      <c r="CH42" s="284"/>
      <c r="CI42" s="283"/>
      <c r="CJ42" s="283"/>
      <c r="CK42" s="283"/>
      <c r="CL42" s="286"/>
      <c r="CM42" s="286"/>
      <c r="CN42" s="284"/>
      <c r="CO42" s="283"/>
      <c r="CP42" s="283"/>
      <c r="CQ42" s="283"/>
      <c r="CR42" s="286"/>
      <c r="CS42" s="286"/>
      <c r="CT42" s="284"/>
      <c r="CU42" s="283"/>
      <c r="CV42" s="283"/>
      <c r="CW42" s="283"/>
      <c r="CX42" s="286"/>
      <c r="CY42" s="285"/>
      <c r="CZ42" s="284"/>
      <c r="DA42" s="283"/>
      <c r="DB42" s="283"/>
      <c r="DC42" s="283"/>
      <c r="DD42" s="286"/>
      <c r="DE42" s="286"/>
      <c r="DF42" s="284"/>
      <c r="DG42" s="283"/>
      <c r="DH42" s="283"/>
      <c r="DI42" s="283"/>
      <c r="DJ42" s="286"/>
      <c r="DK42" s="286"/>
      <c r="DL42" s="284"/>
      <c r="DM42" s="283"/>
      <c r="DN42" s="283"/>
      <c r="DO42" s="283"/>
      <c r="DP42" s="286"/>
      <c r="DQ42" s="286"/>
      <c r="DR42" s="284"/>
      <c r="DS42" s="283"/>
      <c r="DT42" s="283"/>
      <c r="DU42" s="283"/>
      <c r="DV42" s="286"/>
      <c r="DW42" s="286"/>
      <c r="DX42" s="284"/>
      <c r="DY42" s="283"/>
      <c r="DZ42" s="283"/>
      <c r="EA42" s="283"/>
      <c r="EB42" s="286"/>
      <c r="EC42" s="285"/>
      <c r="ED42" s="284"/>
      <c r="EE42" s="283"/>
      <c r="EF42" s="283"/>
      <c r="EG42" s="283"/>
      <c r="EH42" s="286"/>
      <c r="EI42" s="285"/>
      <c r="EJ42" s="284"/>
      <c r="EK42" s="283"/>
      <c r="EL42" s="283"/>
      <c r="EM42" s="283"/>
      <c r="EN42" s="286"/>
      <c r="EO42" s="286"/>
      <c r="EP42" s="284"/>
      <c r="EQ42" s="283"/>
      <c r="ER42" s="283"/>
      <c r="ES42" s="283"/>
      <c r="ET42" s="286"/>
      <c r="EU42" s="286"/>
      <c r="EV42" s="240" t="str">
        <f t="shared" ca="1" si="5"/>
        <v/>
      </c>
      <c r="EW42" s="232" t="str">
        <f t="shared" ca="1" si="0"/>
        <v/>
      </c>
      <c r="EX42" s="233" t="str">
        <f t="shared" ca="1" si="1"/>
        <v/>
      </c>
      <c r="EY42" s="233" t="str">
        <f t="shared" ca="1" si="2"/>
        <v/>
      </c>
      <c r="EZ42" s="234" t="str">
        <f t="shared" ca="1" si="3"/>
        <v/>
      </c>
      <c r="FA42" s="235" t="str">
        <f t="shared" ca="1" si="4"/>
        <v/>
      </c>
      <c r="FB42" s="287"/>
      <c r="FC42" s="288"/>
      <c r="FD42" s="97"/>
    </row>
    <row r="43" spans="1:160" ht="15.75" customHeight="1" x14ac:dyDescent="0.25">
      <c r="A43" s="97"/>
      <c r="B43" s="28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657"/>
      <c r="F43" s="121"/>
      <c r="G43" s="281"/>
      <c r="H43" s="282"/>
      <c r="I43" s="283"/>
      <c r="J43" s="283"/>
      <c r="K43" s="283"/>
      <c r="L43" s="283"/>
      <c r="M43" s="283"/>
      <c r="N43" s="284"/>
      <c r="O43" s="283"/>
      <c r="P43" s="283"/>
      <c r="Q43" s="283"/>
      <c r="R43" s="283"/>
      <c r="S43" s="283"/>
      <c r="T43" s="284"/>
      <c r="U43" s="283"/>
      <c r="V43" s="283"/>
      <c r="W43" s="283"/>
      <c r="X43" s="283"/>
      <c r="Y43" s="283"/>
      <c r="Z43" s="284"/>
      <c r="AA43" s="283"/>
      <c r="AB43" s="283"/>
      <c r="AC43" s="283"/>
      <c r="AD43" s="283"/>
      <c r="AE43" s="285"/>
      <c r="AF43" s="284"/>
      <c r="AG43" s="283"/>
      <c r="AH43" s="283"/>
      <c r="AI43" s="283"/>
      <c r="AJ43" s="286"/>
      <c r="AK43" s="285"/>
      <c r="AL43" s="284"/>
      <c r="AM43" s="283"/>
      <c r="AN43" s="283"/>
      <c r="AO43" s="283"/>
      <c r="AP43" s="286"/>
      <c r="AQ43" s="286"/>
      <c r="AR43" s="284"/>
      <c r="AS43" s="283"/>
      <c r="AT43" s="283"/>
      <c r="AU43" s="283"/>
      <c r="AV43" s="286"/>
      <c r="AW43" s="286"/>
      <c r="AX43" s="284"/>
      <c r="AY43" s="283"/>
      <c r="AZ43" s="283"/>
      <c r="BA43" s="283"/>
      <c r="BB43" s="283"/>
      <c r="BC43" s="283"/>
      <c r="BD43" s="284"/>
      <c r="BE43" s="283"/>
      <c r="BF43" s="283"/>
      <c r="BG43" s="283"/>
      <c r="BH43" s="286"/>
      <c r="BI43" s="286"/>
      <c r="BJ43" s="284"/>
      <c r="BK43" s="283"/>
      <c r="BL43" s="283"/>
      <c r="BM43" s="283"/>
      <c r="BN43" s="286"/>
      <c r="BO43" s="285"/>
      <c r="BP43" s="284"/>
      <c r="BQ43" s="283"/>
      <c r="BR43" s="283"/>
      <c r="BS43" s="283"/>
      <c r="BT43" s="286"/>
      <c r="BU43" s="286"/>
      <c r="BV43" s="284"/>
      <c r="BW43" s="283"/>
      <c r="BX43" s="283"/>
      <c r="BY43" s="283"/>
      <c r="BZ43" s="286"/>
      <c r="CA43" s="286"/>
      <c r="CB43" s="284"/>
      <c r="CC43" s="283"/>
      <c r="CD43" s="283"/>
      <c r="CE43" s="283"/>
      <c r="CF43" s="286"/>
      <c r="CG43" s="285"/>
      <c r="CH43" s="284"/>
      <c r="CI43" s="283"/>
      <c r="CJ43" s="283"/>
      <c r="CK43" s="283"/>
      <c r="CL43" s="286"/>
      <c r="CM43" s="286"/>
      <c r="CN43" s="284"/>
      <c r="CO43" s="283"/>
      <c r="CP43" s="283"/>
      <c r="CQ43" s="283"/>
      <c r="CR43" s="286"/>
      <c r="CS43" s="286"/>
      <c r="CT43" s="284"/>
      <c r="CU43" s="283"/>
      <c r="CV43" s="283"/>
      <c r="CW43" s="283"/>
      <c r="CX43" s="286"/>
      <c r="CY43" s="285"/>
      <c r="CZ43" s="284"/>
      <c r="DA43" s="283"/>
      <c r="DB43" s="283"/>
      <c r="DC43" s="283"/>
      <c r="DD43" s="286"/>
      <c r="DE43" s="286"/>
      <c r="DF43" s="284"/>
      <c r="DG43" s="283"/>
      <c r="DH43" s="283"/>
      <c r="DI43" s="283"/>
      <c r="DJ43" s="286"/>
      <c r="DK43" s="286"/>
      <c r="DL43" s="284"/>
      <c r="DM43" s="283"/>
      <c r="DN43" s="283"/>
      <c r="DO43" s="283"/>
      <c r="DP43" s="286"/>
      <c r="DQ43" s="286"/>
      <c r="DR43" s="284"/>
      <c r="DS43" s="283"/>
      <c r="DT43" s="283"/>
      <c r="DU43" s="283"/>
      <c r="DV43" s="286"/>
      <c r="DW43" s="286"/>
      <c r="DX43" s="284"/>
      <c r="DY43" s="283"/>
      <c r="DZ43" s="283"/>
      <c r="EA43" s="283"/>
      <c r="EB43" s="286"/>
      <c r="EC43" s="285"/>
      <c r="ED43" s="284"/>
      <c r="EE43" s="283"/>
      <c r="EF43" s="283"/>
      <c r="EG43" s="283"/>
      <c r="EH43" s="286"/>
      <c r="EI43" s="285"/>
      <c r="EJ43" s="284"/>
      <c r="EK43" s="283"/>
      <c r="EL43" s="283"/>
      <c r="EM43" s="283"/>
      <c r="EN43" s="286"/>
      <c r="EO43" s="286"/>
      <c r="EP43" s="284"/>
      <c r="EQ43" s="283"/>
      <c r="ER43" s="283"/>
      <c r="ES43" s="283"/>
      <c r="ET43" s="286"/>
      <c r="EU43" s="286"/>
      <c r="EV43" s="240" t="str">
        <f t="shared" ca="1" si="5"/>
        <v/>
      </c>
      <c r="EW43" s="232" t="str">
        <f t="shared" ca="1" si="0"/>
        <v/>
      </c>
      <c r="EX43" s="233" t="str">
        <f t="shared" ca="1" si="1"/>
        <v/>
      </c>
      <c r="EY43" s="233" t="str">
        <f t="shared" ca="1" si="2"/>
        <v/>
      </c>
      <c r="EZ43" s="234" t="str">
        <f t="shared" ca="1" si="3"/>
        <v/>
      </c>
      <c r="FA43" s="235" t="str">
        <f t="shared" ca="1" si="4"/>
        <v/>
      </c>
      <c r="FB43" s="287"/>
      <c r="FC43" s="288"/>
      <c r="FD43" s="97"/>
    </row>
    <row r="44" spans="1:160" ht="15.75" customHeight="1" x14ac:dyDescent="0.25">
      <c r="A44" s="97"/>
      <c r="B44" s="28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657"/>
      <c r="F44" s="121"/>
      <c r="G44" s="281"/>
      <c r="H44" s="282"/>
      <c r="I44" s="283"/>
      <c r="J44" s="283"/>
      <c r="K44" s="283"/>
      <c r="L44" s="283"/>
      <c r="M44" s="283"/>
      <c r="N44" s="284"/>
      <c r="O44" s="283"/>
      <c r="P44" s="283"/>
      <c r="Q44" s="283"/>
      <c r="R44" s="283"/>
      <c r="S44" s="283"/>
      <c r="T44" s="284"/>
      <c r="U44" s="283"/>
      <c r="V44" s="283"/>
      <c r="W44" s="283"/>
      <c r="X44" s="283"/>
      <c r="Y44" s="283"/>
      <c r="Z44" s="284"/>
      <c r="AA44" s="283"/>
      <c r="AB44" s="283"/>
      <c r="AC44" s="283"/>
      <c r="AD44" s="283"/>
      <c r="AE44" s="285"/>
      <c r="AF44" s="284"/>
      <c r="AG44" s="283"/>
      <c r="AH44" s="283"/>
      <c r="AI44" s="283"/>
      <c r="AJ44" s="286"/>
      <c r="AK44" s="285"/>
      <c r="AL44" s="284"/>
      <c r="AM44" s="283"/>
      <c r="AN44" s="283"/>
      <c r="AO44" s="283"/>
      <c r="AP44" s="286"/>
      <c r="AQ44" s="286"/>
      <c r="AR44" s="284"/>
      <c r="AS44" s="283"/>
      <c r="AT44" s="283"/>
      <c r="AU44" s="283"/>
      <c r="AV44" s="286"/>
      <c r="AW44" s="286"/>
      <c r="AX44" s="284"/>
      <c r="AY44" s="283"/>
      <c r="AZ44" s="283"/>
      <c r="BA44" s="283"/>
      <c r="BB44" s="283"/>
      <c r="BC44" s="283"/>
      <c r="BD44" s="284"/>
      <c r="BE44" s="283"/>
      <c r="BF44" s="283"/>
      <c r="BG44" s="283"/>
      <c r="BH44" s="286"/>
      <c r="BI44" s="286"/>
      <c r="BJ44" s="284"/>
      <c r="BK44" s="283"/>
      <c r="BL44" s="283"/>
      <c r="BM44" s="283"/>
      <c r="BN44" s="286"/>
      <c r="BO44" s="285"/>
      <c r="BP44" s="284"/>
      <c r="BQ44" s="283"/>
      <c r="BR44" s="283"/>
      <c r="BS44" s="283"/>
      <c r="BT44" s="286"/>
      <c r="BU44" s="286"/>
      <c r="BV44" s="284"/>
      <c r="BW44" s="283"/>
      <c r="BX44" s="283"/>
      <c r="BY44" s="283"/>
      <c r="BZ44" s="286"/>
      <c r="CA44" s="286"/>
      <c r="CB44" s="284"/>
      <c r="CC44" s="283"/>
      <c r="CD44" s="283"/>
      <c r="CE44" s="283"/>
      <c r="CF44" s="286"/>
      <c r="CG44" s="285"/>
      <c r="CH44" s="284"/>
      <c r="CI44" s="283"/>
      <c r="CJ44" s="283"/>
      <c r="CK44" s="283"/>
      <c r="CL44" s="286"/>
      <c r="CM44" s="286"/>
      <c r="CN44" s="284"/>
      <c r="CO44" s="283"/>
      <c r="CP44" s="283"/>
      <c r="CQ44" s="283"/>
      <c r="CR44" s="286"/>
      <c r="CS44" s="286"/>
      <c r="CT44" s="284"/>
      <c r="CU44" s="283"/>
      <c r="CV44" s="283"/>
      <c r="CW44" s="283"/>
      <c r="CX44" s="286"/>
      <c r="CY44" s="285"/>
      <c r="CZ44" s="284"/>
      <c r="DA44" s="283"/>
      <c r="DB44" s="283"/>
      <c r="DC44" s="283"/>
      <c r="DD44" s="286"/>
      <c r="DE44" s="286"/>
      <c r="DF44" s="284"/>
      <c r="DG44" s="283"/>
      <c r="DH44" s="283"/>
      <c r="DI44" s="283"/>
      <c r="DJ44" s="286"/>
      <c r="DK44" s="286"/>
      <c r="DL44" s="284"/>
      <c r="DM44" s="283"/>
      <c r="DN44" s="283"/>
      <c r="DO44" s="283"/>
      <c r="DP44" s="286"/>
      <c r="DQ44" s="286"/>
      <c r="DR44" s="284"/>
      <c r="DS44" s="283"/>
      <c r="DT44" s="283"/>
      <c r="DU44" s="283"/>
      <c r="DV44" s="286"/>
      <c r="DW44" s="286"/>
      <c r="DX44" s="284"/>
      <c r="DY44" s="283"/>
      <c r="DZ44" s="283"/>
      <c r="EA44" s="283"/>
      <c r="EB44" s="286"/>
      <c r="EC44" s="285"/>
      <c r="ED44" s="284"/>
      <c r="EE44" s="283"/>
      <c r="EF44" s="283"/>
      <c r="EG44" s="283"/>
      <c r="EH44" s="286"/>
      <c r="EI44" s="285"/>
      <c r="EJ44" s="284"/>
      <c r="EK44" s="283"/>
      <c r="EL44" s="283"/>
      <c r="EM44" s="283"/>
      <c r="EN44" s="286"/>
      <c r="EO44" s="286"/>
      <c r="EP44" s="284"/>
      <c r="EQ44" s="283"/>
      <c r="ER44" s="283"/>
      <c r="ES44" s="283"/>
      <c r="ET44" s="286"/>
      <c r="EU44" s="286"/>
      <c r="EV44" s="240" t="str">
        <f t="shared" ca="1" si="5"/>
        <v/>
      </c>
      <c r="EW44" s="232" t="str">
        <f t="shared" ca="1" si="0"/>
        <v/>
      </c>
      <c r="EX44" s="233" t="str">
        <f t="shared" ca="1" si="1"/>
        <v/>
      </c>
      <c r="EY44" s="233" t="str">
        <f t="shared" ca="1" si="2"/>
        <v/>
      </c>
      <c r="EZ44" s="234" t="str">
        <f t="shared" ca="1" si="3"/>
        <v/>
      </c>
      <c r="FA44" s="235" t="str">
        <f t="shared" ca="1" si="4"/>
        <v/>
      </c>
      <c r="FB44" s="287"/>
      <c r="FC44" s="288"/>
      <c r="FD44" s="97"/>
    </row>
    <row r="45" spans="1:160" ht="15.75" customHeight="1" x14ac:dyDescent="0.25">
      <c r="A45" s="97"/>
      <c r="B45" s="28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657"/>
      <c r="F45" s="121"/>
      <c r="G45" s="281"/>
      <c r="H45" s="282"/>
      <c r="I45" s="283"/>
      <c r="J45" s="283"/>
      <c r="K45" s="283"/>
      <c r="L45" s="283"/>
      <c r="M45" s="283"/>
      <c r="N45" s="284"/>
      <c r="O45" s="283"/>
      <c r="P45" s="283"/>
      <c r="Q45" s="283"/>
      <c r="R45" s="283"/>
      <c r="S45" s="283"/>
      <c r="T45" s="284"/>
      <c r="U45" s="283"/>
      <c r="V45" s="283"/>
      <c r="W45" s="283"/>
      <c r="X45" s="283"/>
      <c r="Y45" s="283"/>
      <c r="Z45" s="284"/>
      <c r="AA45" s="283"/>
      <c r="AB45" s="283"/>
      <c r="AC45" s="283"/>
      <c r="AD45" s="283"/>
      <c r="AE45" s="285"/>
      <c r="AF45" s="284"/>
      <c r="AG45" s="283"/>
      <c r="AH45" s="283"/>
      <c r="AI45" s="283"/>
      <c r="AJ45" s="286"/>
      <c r="AK45" s="285"/>
      <c r="AL45" s="284"/>
      <c r="AM45" s="283"/>
      <c r="AN45" s="283"/>
      <c r="AO45" s="283"/>
      <c r="AP45" s="286"/>
      <c r="AQ45" s="286"/>
      <c r="AR45" s="284"/>
      <c r="AS45" s="283"/>
      <c r="AT45" s="283"/>
      <c r="AU45" s="283"/>
      <c r="AV45" s="286"/>
      <c r="AW45" s="286"/>
      <c r="AX45" s="284"/>
      <c r="AY45" s="283"/>
      <c r="AZ45" s="283"/>
      <c r="BA45" s="283"/>
      <c r="BB45" s="283"/>
      <c r="BC45" s="283"/>
      <c r="BD45" s="284"/>
      <c r="BE45" s="283"/>
      <c r="BF45" s="283"/>
      <c r="BG45" s="283"/>
      <c r="BH45" s="286"/>
      <c r="BI45" s="286"/>
      <c r="BJ45" s="284"/>
      <c r="BK45" s="283"/>
      <c r="BL45" s="283"/>
      <c r="BM45" s="283"/>
      <c r="BN45" s="286"/>
      <c r="BO45" s="285"/>
      <c r="BP45" s="284"/>
      <c r="BQ45" s="283"/>
      <c r="BR45" s="283"/>
      <c r="BS45" s="283"/>
      <c r="BT45" s="286"/>
      <c r="BU45" s="286"/>
      <c r="BV45" s="284"/>
      <c r="BW45" s="283"/>
      <c r="BX45" s="283"/>
      <c r="BY45" s="283"/>
      <c r="BZ45" s="286"/>
      <c r="CA45" s="286"/>
      <c r="CB45" s="284"/>
      <c r="CC45" s="283"/>
      <c r="CD45" s="283"/>
      <c r="CE45" s="283"/>
      <c r="CF45" s="286"/>
      <c r="CG45" s="285"/>
      <c r="CH45" s="284"/>
      <c r="CI45" s="283"/>
      <c r="CJ45" s="283"/>
      <c r="CK45" s="283"/>
      <c r="CL45" s="286"/>
      <c r="CM45" s="286"/>
      <c r="CN45" s="284"/>
      <c r="CO45" s="283"/>
      <c r="CP45" s="283"/>
      <c r="CQ45" s="283"/>
      <c r="CR45" s="286"/>
      <c r="CS45" s="286"/>
      <c r="CT45" s="284"/>
      <c r="CU45" s="283"/>
      <c r="CV45" s="283"/>
      <c r="CW45" s="283"/>
      <c r="CX45" s="286"/>
      <c r="CY45" s="285"/>
      <c r="CZ45" s="284"/>
      <c r="DA45" s="283"/>
      <c r="DB45" s="283"/>
      <c r="DC45" s="283"/>
      <c r="DD45" s="286"/>
      <c r="DE45" s="286"/>
      <c r="DF45" s="284"/>
      <c r="DG45" s="283"/>
      <c r="DH45" s="283"/>
      <c r="DI45" s="283"/>
      <c r="DJ45" s="286"/>
      <c r="DK45" s="286"/>
      <c r="DL45" s="284"/>
      <c r="DM45" s="283"/>
      <c r="DN45" s="283"/>
      <c r="DO45" s="283"/>
      <c r="DP45" s="286"/>
      <c r="DQ45" s="286"/>
      <c r="DR45" s="284"/>
      <c r="DS45" s="283"/>
      <c r="DT45" s="283"/>
      <c r="DU45" s="283"/>
      <c r="DV45" s="286"/>
      <c r="DW45" s="286"/>
      <c r="DX45" s="284"/>
      <c r="DY45" s="283"/>
      <c r="DZ45" s="283"/>
      <c r="EA45" s="283"/>
      <c r="EB45" s="286"/>
      <c r="EC45" s="285"/>
      <c r="ED45" s="284"/>
      <c r="EE45" s="283"/>
      <c r="EF45" s="283"/>
      <c r="EG45" s="283"/>
      <c r="EH45" s="286"/>
      <c r="EI45" s="285"/>
      <c r="EJ45" s="284"/>
      <c r="EK45" s="283"/>
      <c r="EL45" s="283"/>
      <c r="EM45" s="283"/>
      <c r="EN45" s="286"/>
      <c r="EO45" s="286"/>
      <c r="EP45" s="284"/>
      <c r="EQ45" s="283"/>
      <c r="ER45" s="283"/>
      <c r="ES45" s="283"/>
      <c r="ET45" s="286"/>
      <c r="EU45" s="286"/>
      <c r="EV45" s="240" t="str">
        <f t="shared" ca="1" si="5"/>
        <v/>
      </c>
      <c r="EW45" s="232" t="str">
        <f t="shared" ca="1" si="0"/>
        <v/>
      </c>
      <c r="EX45" s="233" t="str">
        <f t="shared" ca="1" si="1"/>
        <v/>
      </c>
      <c r="EY45" s="233" t="str">
        <f t="shared" ca="1" si="2"/>
        <v/>
      </c>
      <c r="EZ45" s="234" t="str">
        <f t="shared" ca="1" si="3"/>
        <v/>
      </c>
      <c r="FA45" s="235" t="str">
        <f t="shared" ca="1" si="4"/>
        <v/>
      </c>
      <c r="FB45" s="287"/>
      <c r="FC45" s="288"/>
      <c r="FD45" s="97"/>
    </row>
    <row r="46" spans="1:160" ht="15.75" customHeight="1" x14ac:dyDescent="0.25">
      <c r="A46" s="97"/>
      <c r="B46" s="28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657"/>
      <c r="F46" s="121"/>
      <c r="G46" s="281"/>
      <c r="H46" s="282"/>
      <c r="I46" s="283"/>
      <c r="J46" s="283"/>
      <c r="K46" s="283"/>
      <c r="L46" s="283"/>
      <c r="M46" s="283"/>
      <c r="N46" s="284"/>
      <c r="O46" s="283"/>
      <c r="P46" s="283"/>
      <c r="Q46" s="283"/>
      <c r="R46" s="283"/>
      <c r="S46" s="283"/>
      <c r="T46" s="284"/>
      <c r="U46" s="283"/>
      <c r="V46" s="283"/>
      <c r="W46" s="283"/>
      <c r="X46" s="283"/>
      <c r="Y46" s="283"/>
      <c r="Z46" s="284"/>
      <c r="AA46" s="283"/>
      <c r="AB46" s="283"/>
      <c r="AC46" s="283"/>
      <c r="AD46" s="283"/>
      <c r="AE46" s="285"/>
      <c r="AF46" s="284"/>
      <c r="AG46" s="283"/>
      <c r="AH46" s="283"/>
      <c r="AI46" s="283"/>
      <c r="AJ46" s="286"/>
      <c r="AK46" s="285"/>
      <c r="AL46" s="284"/>
      <c r="AM46" s="283"/>
      <c r="AN46" s="283"/>
      <c r="AO46" s="283"/>
      <c r="AP46" s="286"/>
      <c r="AQ46" s="286"/>
      <c r="AR46" s="284"/>
      <c r="AS46" s="283"/>
      <c r="AT46" s="283"/>
      <c r="AU46" s="283"/>
      <c r="AV46" s="286"/>
      <c r="AW46" s="286"/>
      <c r="AX46" s="284"/>
      <c r="AY46" s="283"/>
      <c r="AZ46" s="283"/>
      <c r="BA46" s="283"/>
      <c r="BB46" s="283"/>
      <c r="BC46" s="283"/>
      <c r="BD46" s="284"/>
      <c r="BE46" s="283"/>
      <c r="BF46" s="283"/>
      <c r="BG46" s="283"/>
      <c r="BH46" s="286"/>
      <c r="BI46" s="286"/>
      <c r="BJ46" s="284"/>
      <c r="BK46" s="283"/>
      <c r="BL46" s="283"/>
      <c r="BM46" s="283"/>
      <c r="BN46" s="286"/>
      <c r="BO46" s="285"/>
      <c r="BP46" s="284"/>
      <c r="BQ46" s="283"/>
      <c r="BR46" s="283"/>
      <c r="BS46" s="283"/>
      <c r="BT46" s="286"/>
      <c r="BU46" s="286"/>
      <c r="BV46" s="284"/>
      <c r="BW46" s="283"/>
      <c r="BX46" s="283"/>
      <c r="BY46" s="283"/>
      <c r="BZ46" s="286"/>
      <c r="CA46" s="286"/>
      <c r="CB46" s="284"/>
      <c r="CC46" s="283"/>
      <c r="CD46" s="283"/>
      <c r="CE46" s="283"/>
      <c r="CF46" s="286"/>
      <c r="CG46" s="285"/>
      <c r="CH46" s="284"/>
      <c r="CI46" s="283"/>
      <c r="CJ46" s="283"/>
      <c r="CK46" s="283"/>
      <c r="CL46" s="286"/>
      <c r="CM46" s="286"/>
      <c r="CN46" s="284"/>
      <c r="CO46" s="283"/>
      <c r="CP46" s="283"/>
      <c r="CQ46" s="283"/>
      <c r="CR46" s="286"/>
      <c r="CS46" s="286"/>
      <c r="CT46" s="284"/>
      <c r="CU46" s="283"/>
      <c r="CV46" s="283"/>
      <c r="CW46" s="283"/>
      <c r="CX46" s="286"/>
      <c r="CY46" s="285"/>
      <c r="CZ46" s="284"/>
      <c r="DA46" s="283"/>
      <c r="DB46" s="283"/>
      <c r="DC46" s="283"/>
      <c r="DD46" s="286"/>
      <c r="DE46" s="286"/>
      <c r="DF46" s="284"/>
      <c r="DG46" s="283"/>
      <c r="DH46" s="283"/>
      <c r="DI46" s="283"/>
      <c r="DJ46" s="286"/>
      <c r="DK46" s="286"/>
      <c r="DL46" s="284"/>
      <c r="DM46" s="283"/>
      <c r="DN46" s="283"/>
      <c r="DO46" s="283"/>
      <c r="DP46" s="286"/>
      <c r="DQ46" s="286"/>
      <c r="DR46" s="284"/>
      <c r="DS46" s="283"/>
      <c r="DT46" s="283"/>
      <c r="DU46" s="283"/>
      <c r="DV46" s="286"/>
      <c r="DW46" s="286"/>
      <c r="DX46" s="284"/>
      <c r="DY46" s="283"/>
      <c r="DZ46" s="283"/>
      <c r="EA46" s="283"/>
      <c r="EB46" s="286"/>
      <c r="EC46" s="285"/>
      <c r="ED46" s="284"/>
      <c r="EE46" s="283"/>
      <c r="EF46" s="283"/>
      <c r="EG46" s="283"/>
      <c r="EH46" s="286"/>
      <c r="EI46" s="285"/>
      <c r="EJ46" s="284"/>
      <c r="EK46" s="283"/>
      <c r="EL46" s="283"/>
      <c r="EM46" s="283"/>
      <c r="EN46" s="286"/>
      <c r="EO46" s="286"/>
      <c r="EP46" s="284"/>
      <c r="EQ46" s="283"/>
      <c r="ER46" s="283"/>
      <c r="ES46" s="283"/>
      <c r="ET46" s="286"/>
      <c r="EU46" s="286"/>
      <c r="EV46" s="240" t="str">
        <f t="shared" ca="1" si="5"/>
        <v/>
      </c>
      <c r="EW46" s="232" t="str">
        <f t="shared" ca="1" si="0"/>
        <v/>
      </c>
      <c r="EX46" s="233" t="str">
        <f t="shared" ca="1" si="1"/>
        <v/>
      </c>
      <c r="EY46" s="233" t="str">
        <f t="shared" ca="1" si="2"/>
        <v/>
      </c>
      <c r="EZ46" s="234" t="str">
        <f t="shared" ca="1" si="3"/>
        <v/>
      </c>
      <c r="FA46" s="235" t="str">
        <f t="shared" ca="1" si="4"/>
        <v/>
      </c>
      <c r="FB46" s="287"/>
      <c r="FC46" s="288"/>
      <c r="FD46" s="97"/>
    </row>
    <row r="47" spans="1:160" ht="15.75" customHeight="1" x14ac:dyDescent="0.25">
      <c r="A47" s="97"/>
      <c r="B47" s="28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657"/>
      <c r="F47" s="121"/>
      <c r="G47" s="281"/>
      <c r="H47" s="282"/>
      <c r="I47" s="283"/>
      <c r="J47" s="283"/>
      <c r="K47" s="283"/>
      <c r="L47" s="283"/>
      <c r="M47" s="283"/>
      <c r="N47" s="284"/>
      <c r="O47" s="283"/>
      <c r="P47" s="283"/>
      <c r="Q47" s="283"/>
      <c r="R47" s="283"/>
      <c r="S47" s="283"/>
      <c r="T47" s="284"/>
      <c r="U47" s="283"/>
      <c r="V47" s="283"/>
      <c r="W47" s="283"/>
      <c r="X47" s="283"/>
      <c r="Y47" s="283"/>
      <c r="Z47" s="284"/>
      <c r="AA47" s="283"/>
      <c r="AB47" s="283"/>
      <c r="AC47" s="283"/>
      <c r="AD47" s="283"/>
      <c r="AE47" s="285"/>
      <c r="AF47" s="284"/>
      <c r="AG47" s="283"/>
      <c r="AH47" s="283"/>
      <c r="AI47" s="283"/>
      <c r="AJ47" s="286"/>
      <c r="AK47" s="285"/>
      <c r="AL47" s="284"/>
      <c r="AM47" s="283"/>
      <c r="AN47" s="283"/>
      <c r="AO47" s="283"/>
      <c r="AP47" s="286"/>
      <c r="AQ47" s="286"/>
      <c r="AR47" s="284"/>
      <c r="AS47" s="283"/>
      <c r="AT47" s="283"/>
      <c r="AU47" s="283"/>
      <c r="AV47" s="286"/>
      <c r="AW47" s="286"/>
      <c r="AX47" s="284"/>
      <c r="AY47" s="283"/>
      <c r="AZ47" s="283"/>
      <c r="BA47" s="283"/>
      <c r="BB47" s="283"/>
      <c r="BC47" s="283"/>
      <c r="BD47" s="284"/>
      <c r="BE47" s="283"/>
      <c r="BF47" s="283"/>
      <c r="BG47" s="283"/>
      <c r="BH47" s="286"/>
      <c r="BI47" s="286"/>
      <c r="BJ47" s="284"/>
      <c r="BK47" s="283"/>
      <c r="BL47" s="283"/>
      <c r="BM47" s="283"/>
      <c r="BN47" s="286"/>
      <c r="BO47" s="285"/>
      <c r="BP47" s="284"/>
      <c r="BQ47" s="283"/>
      <c r="BR47" s="283"/>
      <c r="BS47" s="283"/>
      <c r="BT47" s="286"/>
      <c r="BU47" s="286"/>
      <c r="BV47" s="284"/>
      <c r="BW47" s="283"/>
      <c r="BX47" s="283"/>
      <c r="BY47" s="283"/>
      <c r="BZ47" s="286"/>
      <c r="CA47" s="286"/>
      <c r="CB47" s="284"/>
      <c r="CC47" s="283"/>
      <c r="CD47" s="283"/>
      <c r="CE47" s="283"/>
      <c r="CF47" s="286"/>
      <c r="CG47" s="285"/>
      <c r="CH47" s="284"/>
      <c r="CI47" s="283"/>
      <c r="CJ47" s="283"/>
      <c r="CK47" s="283"/>
      <c r="CL47" s="286"/>
      <c r="CM47" s="286"/>
      <c r="CN47" s="284"/>
      <c r="CO47" s="283"/>
      <c r="CP47" s="283"/>
      <c r="CQ47" s="283"/>
      <c r="CR47" s="286"/>
      <c r="CS47" s="286"/>
      <c r="CT47" s="284"/>
      <c r="CU47" s="283"/>
      <c r="CV47" s="283"/>
      <c r="CW47" s="283"/>
      <c r="CX47" s="286"/>
      <c r="CY47" s="285"/>
      <c r="CZ47" s="284"/>
      <c r="DA47" s="283"/>
      <c r="DB47" s="283"/>
      <c r="DC47" s="283"/>
      <c r="DD47" s="286"/>
      <c r="DE47" s="286"/>
      <c r="DF47" s="284"/>
      <c r="DG47" s="283"/>
      <c r="DH47" s="283"/>
      <c r="DI47" s="283"/>
      <c r="DJ47" s="286"/>
      <c r="DK47" s="286"/>
      <c r="DL47" s="284"/>
      <c r="DM47" s="283"/>
      <c r="DN47" s="283"/>
      <c r="DO47" s="283"/>
      <c r="DP47" s="286"/>
      <c r="DQ47" s="286"/>
      <c r="DR47" s="284"/>
      <c r="DS47" s="283"/>
      <c r="DT47" s="283"/>
      <c r="DU47" s="283"/>
      <c r="DV47" s="286"/>
      <c r="DW47" s="286"/>
      <c r="DX47" s="284"/>
      <c r="DY47" s="283"/>
      <c r="DZ47" s="283"/>
      <c r="EA47" s="283"/>
      <c r="EB47" s="286"/>
      <c r="EC47" s="285"/>
      <c r="ED47" s="284"/>
      <c r="EE47" s="283"/>
      <c r="EF47" s="283"/>
      <c r="EG47" s="283"/>
      <c r="EH47" s="286"/>
      <c r="EI47" s="285"/>
      <c r="EJ47" s="284"/>
      <c r="EK47" s="283"/>
      <c r="EL47" s="283"/>
      <c r="EM47" s="283"/>
      <c r="EN47" s="286"/>
      <c r="EO47" s="286"/>
      <c r="EP47" s="284"/>
      <c r="EQ47" s="283"/>
      <c r="ER47" s="283"/>
      <c r="ES47" s="283"/>
      <c r="ET47" s="286"/>
      <c r="EU47" s="286"/>
      <c r="EV47" s="240" t="str">
        <f t="shared" ca="1" si="5"/>
        <v/>
      </c>
      <c r="EW47" s="232" t="str">
        <f t="shared" ca="1" si="0"/>
        <v/>
      </c>
      <c r="EX47" s="233" t="str">
        <f t="shared" ca="1" si="1"/>
        <v/>
      </c>
      <c r="EY47" s="233" t="str">
        <f t="shared" ca="1" si="2"/>
        <v/>
      </c>
      <c r="EZ47" s="234" t="str">
        <f t="shared" ca="1" si="3"/>
        <v/>
      </c>
      <c r="FA47" s="235" t="str">
        <f t="shared" ca="1" si="4"/>
        <v/>
      </c>
      <c r="FB47" s="287"/>
      <c r="FC47" s="288"/>
      <c r="FD47" s="97"/>
    </row>
    <row r="48" spans="1:160" ht="15.75" customHeight="1" x14ac:dyDescent="0.25">
      <c r="A48" s="97"/>
      <c r="B48" s="28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657"/>
      <c r="F48" s="121"/>
      <c r="G48" s="281"/>
      <c r="H48" s="282"/>
      <c r="I48" s="283"/>
      <c r="J48" s="283"/>
      <c r="K48" s="283"/>
      <c r="L48" s="283"/>
      <c r="M48" s="283"/>
      <c r="N48" s="284"/>
      <c r="O48" s="283"/>
      <c r="P48" s="283"/>
      <c r="Q48" s="283"/>
      <c r="R48" s="283"/>
      <c r="S48" s="283"/>
      <c r="T48" s="284"/>
      <c r="U48" s="283"/>
      <c r="V48" s="283"/>
      <c r="W48" s="283"/>
      <c r="X48" s="283"/>
      <c r="Y48" s="283"/>
      <c r="Z48" s="284"/>
      <c r="AA48" s="283"/>
      <c r="AB48" s="283"/>
      <c r="AC48" s="283"/>
      <c r="AD48" s="283"/>
      <c r="AE48" s="285"/>
      <c r="AF48" s="284"/>
      <c r="AG48" s="283"/>
      <c r="AH48" s="283"/>
      <c r="AI48" s="283"/>
      <c r="AJ48" s="286"/>
      <c r="AK48" s="285"/>
      <c r="AL48" s="284"/>
      <c r="AM48" s="283"/>
      <c r="AN48" s="283"/>
      <c r="AO48" s="283"/>
      <c r="AP48" s="286"/>
      <c r="AQ48" s="286"/>
      <c r="AR48" s="284"/>
      <c r="AS48" s="283"/>
      <c r="AT48" s="283"/>
      <c r="AU48" s="283"/>
      <c r="AV48" s="286"/>
      <c r="AW48" s="286"/>
      <c r="AX48" s="284"/>
      <c r="AY48" s="283"/>
      <c r="AZ48" s="283"/>
      <c r="BA48" s="283"/>
      <c r="BB48" s="283"/>
      <c r="BC48" s="283"/>
      <c r="BD48" s="284"/>
      <c r="BE48" s="283"/>
      <c r="BF48" s="283"/>
      <c r="BG48" s="283"/>
      <c r="BH48" s="286"/>
      <c r="BI48" s="286"/>
      <c r="BJ48" s="284"/>
      <c r="BK48" s="283"/>
      <c r="BL48" s="283"/>
      <c r="BM48" s="283"/>
      <c r="BN48" s="286"/>
      <c r="BO48" s="285"/>
      <c r="BP48" s="284"/>
      <c r="BQ48" s="283"/>
      <c r="BR48" s="283"/>
      <c r="BS48" s="283"/>
      <c r="BT48" s="286"/>
      <c r="BU48" s="286"/>
      <c r="BV48" s="284"/>
      <c r="BW48" s="283"/>
      <c r="BX48" s="283"/>
      <c r="BY48" s="283"/>
      <c r="BZ48" s="286"/>
      <c r="CA48" s="286"/>
      <c r="CB48" s="284"/>
      <c r="CC48" s="283"/>
      <c r="CD48" s="283"/>
      <c r="CE48" s="283"/>
      <c r="CF48" s="286"/>
      <c r="CG48" s="285"/>
      <c r="CH48" s="284"/>
      <c r="CI48" s="283"/>
      <c r="CJ48" s="283"/>
      <c r="CK48" s="283"/>
      <c r="CL48" s="286"/>
      <c r="CM48" s="286"/>
      <c r="CN48" s="284"/>
      <c r="CO48" s="283"/>
      <c r="CP48" s="283"/>
      <c r="CQ48" s="283"/>
      <c r="CR48" s="286"/>
      <c r="CS48" s="286"/>
      <c r="CT48" s="284"/>
      <c r="CU48" s="283"/>
      <c r="CV48" s="283"/>
      <c r="CW48" s="283"/>
      <c r="CX48" s="286"/>
      <c r="CY48" s="285"/>
      <c r="CZ48" s="284"/>
      <c r="DA48" s="283"/>
      <c r="DB48" s="283"/>
      <c r="DC48" s="283"/>
      <c r="DD48" s="286"/>
      <c r="DE48" s="286"/>
      <c r="DF48" s="284"/>
      <c r="DG48" s="283"/>
      <c r="DH48" s="283"/>
      <c r="DI48" s="283"/>
      <c r="DJ48" s="286"/>
      <c r="DK48" s="286"/>
      <c r="DL48" s="284"/>
      <c r="DM48" s="283"/>
      <c r="DN48" s="283"/>
      <c r="DO48" s="283"/>
      <c r="DP48" s="286"/>
      <c r="DQ48" s="286"/>
      <c r="DR48" s="284"/>
      <c r="DS48" s="283"/>
      <c r="DT48" s="283"/>
      <c r="DU48" s="283"/>
      <c r="DV48" s="286"/>
      <c r="DW48" s="286"/>
      <c r="DX48" s="284"/>
      <c r="DY48" s="283"/>
      <c r="DZ48" s="283"/>
      <c r="EA48" s="283"/>
      <c r="EB48" s="286"/>
      <c r="EC48" s="285"/>
      <c r="ED48" s="284"/>
      <c r="EE48" s="283"/>
      <c r="EF48" s="283"/>
      <c r="EG48" s="283"/>
      <c r="EH48" s="286"/>
      <c r="EI48" s="285"/>
      <c r="EJ48" s="284"/>
      <c r="EK48" s="283"/>
      <c r="EL48" s="283"/>
      <c r="EM48" s="283"/>
      <c r="EN48" s="286"/>
      <c r="EO48" s="286"/>
      <c r="EP48" s="284"/>
      <c r="EQ48" s="283"/>
      <c r="ER48" s="283"/>
      <c r="ES48" s="283"/>
      <c r="ET48" s="286"/>
      <c r="EU48" s="286"/>
      <c r="EV48" s="240" t="str">
        <f t="shared" ca="1" si="5"/>
        <v/>
      </c>
      <c r="EW48" s="232" t="str">
        <f t="shared" ca="1" si="0"/>
        <v/>
      </c>
      <c r="EX48" s="233" t="str">
        <f t="shared" ca="1" si="1"/>
        <v/>
      </c>
      <c r="EY48" s="233" t="str">
        <f t="shared" ca="1" si="2"/>
        <v/>
      </c>
      <c r="EZ48" s="234" t="str">
        <f t="shared" ca="1" si="3"/>
        <v/>
      </c>
      <c r="FA48" s="235" t="str">
        <f t="shared" ca="1" si="4"/>
        <v/>
      </c>
      <c r="FB48" s="287"/>
      <c r="FC48" s="288"/>
      <c r="FD48" s="97"/>
    </row>
    <row r="49" spans="1:160" ht="15.75" customHeight="1" x14ac:dyDescent="0.25">
      <c r="A49" s="97"/>
      <c r="B49" s="28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657"/>
      <c r="F49" s="121"/>
      <c r="G49" s="281"/>
      <c r="H49" s="282"/>
      <c r="I49" s="283"/>
      <c r="J49" s="283"/>
      <c r="K49" s="283"/>
      <c r="L49" s="283"/>
      <c r="M49" s="283"/>
      <c r="N49" s="284"/>
      <c r="O49" s="283"/>
      <c r="P49" s="283"/>
      <c r="Q49" s="283"/>
      <c r="R49" s="283"/>
      <c r="S49" s="283"/>
      <c r="T49" s="284"/>
      <c r="U49" s="283"/>
      <c r="V49" s="283"/>
      <c r="W49" s="283"/>
      <c r="X49" s="283"/>
      <c r="Y49" s="283"/>
      <c r="Z49" s="284"/>
      <c r="AA49" s="283"/>
      <c r="AB49" s="283"/>
      <c r="AC49" s="283"/>
      <c r="AD49" s="283"/>
      <c r="AE49" s="285"/>
      <c r="AF49" s="284"/>
      <c r="AG49" s="283"/>
      <c r="AH49" s="283"/>
      <c r="AI49" s="283"/>
      <c r="AJ49" s="286"/>
      <c r="AK49" s="285"/>
      <c r="AL49" s="284"/>
      <c r="AM49" s="283"/>
      <c r="AN49" s="283"/>
      <c r="AO49" s="283"/>
      <c r="AP49" s="286"/>
      <c r="AQ49" s="286"/>
      <c r="AR49" s="284"/>
      <c r="AS49" s="283"/>
      <c r="AT49" s="283"/>
      <c r="AU49" s="283"/>
      <c r="AV49" s="286"/>
      <c r="AW49" s="286"/>
      <c r="AX49" s="284"/>
      <c r="AY49" s="283"/>
      <c r="AZ49" s="283"/>
      <c r="BA49" s="283"/>
      <c r="BB49" s="283"/>
      <c r="BC49" s="283"/>
      <c r="BD49" s="284"/>
      <c r="BE49" s="283"/>
      <c r="BF49" s="283"/>
      <c r="BG49" s="283"/>
      <c r="BH49" s="286"/>
      <c r="BI49" s="286"/>
      <c r="BJ49" s="284"/>
      <c r="BK49" s="283"/>
      <c r="BL49" s="283"/>
      <c r="BM49" s="283"/>
      <c r="BN49" s="286"/>
      <c r="BO49" s="285"/>
      <c r="BP49" s="284"/>
      <c r="BQ49" s="283"/>
      <c r="BR49" s="283"/>
      <c r="BS49" s="283"/>
      <c r="BT49" s="286"/>
      <c r="BU49" s="286"/>
      <c r="BV49" s="284"/>
      <c r="BW49" s="283"/>
      <c r="BX49" s="283"/>
      <c r="BY49" s="283"/>
      <c r="BZ49" s="286"/>
      <c r="CA49" s="286"/>
      <c r="CB49" s="284"/>
      <c r="CC49" s="283"/>
      <c r="CD49" s="283"/>
      <c r="CE49" s="283"/>
      <c r="CF49" s="286"/>
      <c r="CG49" s="285"/>
      <c r="CH49" s="284"/>
      <c r="CI49" s="283"/>
      <c r="CJ49" s="283"/>
      <c r="CK49" s="283"/>
      <c r="CL49" s="286"/>
      <c r="CM49" s="286"/>
      <c r="CN49" s="284"/>
      <c r="CO49" s="283"/>
      <c r="CP49" s="283"/>
      <c r="CQ49" s="283"/>
      <c r="CR49" s="286"/>
      <c r="CS49" s="286"/>
      <c r="CT49" s="284"/>
      <c r="CU49" s="283"/>
      <c r="CV49" s="283"/>
      <c r="CW49" s="283"/>
      <c r="CX49" s="286"/>
      <c r="CY49" s="285"/>
      <c r="CZ49" s="284"/>
      <c r="DA49" s="283"/>
      <c r="DB49" s="283"/>
      <c r="DC49" s="283"/>
      <c r="DD49" s="286"/>
      <c r="DE49" s="286"/>
      <c r="DF49" s="284"/>
      <c r="DG49" s="283"/>
      <c r="DH49" s="283"/>
      <c r="DI49" s="283"/>
      <c r="DJ49" s="286"/>
      <c r="DK49" s="286"/>
      <c r="DL49" s="284"/>
      <c r="DM49" s="283"/>
      <c r="DN49" s="283"/>
      <c r="DO49" s="283"/>
      <c r="DP49" s="286"/>
      <c r="DQ49" s="286"/>
      <c r="DR49" s="284"/>
      <c r="DS49" s="283"/>
      <c r="DT49" s="283"/>
      <c r="DU49" s="283"/>
      <c r="DV49" s="286"/>
      <c r="DW49" s="286"/>
      <c r="DX49" s="284"/>
      <c r="DY49" s="283"/>
      <c r="DZ49" s="283"/>
      <c r="EA49" s="283"/>
      <c r="EB49" s="286"/>
      <c r="EC49" s="285"/>
      <c r="ED49" s="284"/>
      <c r="EE49" s="283"/>
      <c r="EF49" s="283"/>
      <c r="EG49" s="283"/>
      <c r="EH49" s="286"/>
      <c r="EI49" s="285"/>
      <c r="EJ49" s="284"/>
      <c r="EK49" s="283"/>
      <c r="EL49" s="283"/>
      <c r="EM49" s="283"/>
      <c r="EN49" s="286"/>
      <c r="EO49" s="286"/>
      <c r="EP49" s="284"/>
      <c r="EQ49" s="283"/>
      <c r="ER49" s="283"/>
      <c r="ES49" s="283"/>
      <c r="ET49" s="286"/>
      <c r="EU49" s="286"/>
      <c r="EV49" s="240" t="str">
        <f t="shared" ca="1" si="5"/>
        <v/>
      </c>
      <c r="EW49" s="232" t="str">
        <f t="shared" ca="1" si="0"/>
        <v/>
      </c>
      <c r="EX49" s="233" t="str">
        <f t="shared" ca="1" si="1"/>
        <v/>
      </c>
      <c r="EY49" s="233" t="str">
        <f t="shared" ca="1" si="2"/>
        <v/>
      </c>
      <c r="EZ49" s="234" t="str">
        <f t="shared" ca="1" si="3"/>
        <v/>
      </c>
      <c r="FA49" s="235" t="str">
        <f t="shared" ca="1" si="4"/>
        <v/>
      </c>
      <c r="FB49" s="287"/>
      <c r="FC49" s="288"/>
      <c r="FD49" s="97"/>
    </row>
    <row r="50" spans="1:160" ht="15.75" customHeight="1" x14ac:dyDescent="0.25">
      <c r="A50" s="97"/>
      <c r="B50" s="28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657"/>
      <c r="F50" s="121"/>
      <c r="G50" s="281"/>
      <c r="H50" s="282"/>
      <c r="I50" s="283"/>
      <c r="J50" s="283"/>
      <c r="K50" s="283"/>
      <c r="L50" s="283"/>
      <c r="M50" s="283"/>
      <c r="N50" s="284"/>
      <c r="O50" s="283"/>
      <c r="P50" s="283"/>
      <c r="Q50" s="283"/>
      <c r="R50" s="283"/>
      <c r="S50" s="283"/>
      <c r="T50" s="284"/>
      <c r="U50" s="283"/>
      <c r="V50" s="283"/>
      <c r="W50" s="283"/>
      <c r="X50" s="283"/>
      <c r="Y50" s="283"/>
      <c r="Z50" s="284"/>
      <c r="AA50" s="283"/>
      <c r="AB50" s="283"/>
      <c r="AC50" s="283"/>
      <c r="AD50" s="283"/>
      <c r="AE50" s="285"/>
      <c r="AF50" s="284"/>
      <c r="AG50" s="283"/>
      <c r="AH50" s="283"/>
      <c r="AI50" s="283"/>
      <c r="AJ50" s="286"/>
      <c r="AK50" s="285"/>
      <c r="AL50" s="284"/>
      <c r="AM50" s="283"/>
      <c r="AN50" s="283"/>
      <c r="AO50" s="283"/>
      <c r="AP50" s="286"/>
      <c r="AQ50" s="286"/>
      <c r="AR50" s="284"/>
      <c r="AS50" s="283"/>
      <c r="AT50" s="283"/>
      <c r="AU50" s="283"/>
      <c r="AV50" s="286"/>
      <c r="AW50" s="286"/>
      <c r="AX50" s="284"/>
      <c r="AY50" s="283"/>
      <c r="AZ50" s="283"/>
      <c r="BA50" s="283"/>
      <c r="BB50" s="283"/>
      <c r="BC50" s="283"/>
      <c r="BD50" s="284"/>
      <c r="BE50" s="283"/>
      <c r="BF50" s="283"/>
      <c r="BG50" s="283"/>
      <c r="BH50" s="286"/>
      <c r="BI50" s="286"/>
      <c r="BJ50" s="284"/>
      <c r="BK50" s="283"/>
      <c r="BL50" s="283"/>
      <c r="BM50" s="283"/>
      <c r="BN50" s="286"/>
      <c r="BO50" s="285"/>
      <c r="BP50" s="284"/>
      <c r="BQ50" s="283"/>
      <c r="BR50" s="283"/>
      <c r="BS50" s="283"/>
      <c r="BT50" s="286"/>
      <c r="BU50" s="286"/>
      <c r="BV50" s="284"/>
      <c r="BW50" s="283"/>
      <c r="BX50" s="283"/>
      <c r="BY50" s="283"/>
      <c r="BZ50" s="286"/>
      <c r="CA50" s="286"/>
      <c r="CB50" s="284"/>
      <c r="CC50" s="283"/>
      <c r="CD50" s="283"/>
      <c r="CE50" s="283"/>
      <c r="CF50" s="286"/>
      <c r="CG50" s="285"/>
      <c r="CH50" s="284"/>
      <c r="CI50" s="283"/>
      <c r="CJ50" s="283"/>
      <c r="CK50" s="283"/>
      <c r="CL50" s="286"/>
      <c r="CM50" s="286"/>
      <c r="CN50" s="284"/>
      <c r="CO50" s="283"/>
      <c r="CP50" s="283"/>
      <c r="CQ50" s="283"/>
      <c r="CR50" s="286"/>
      <c r="CS50" s="286"/>
      <c r="CT50" s="284"/>
      <c r="CU50" s="283"/>
      <c r="CV50" s="283"/>
      <c r="CW50" s="283"/>
      <c r="CX50" s="286"/>
      <c r="CY50" s="285"/>
      <c r="CZ50" s="284"/>
      <c r="DA50" s="283"/>
      <c r="DB50" s="283"/>
      <c r="DC50" s="283"/>
      <c r="DD50" s="286"/>
      <c r="DE50" s="286"/>
      <c r="DF50" s="284"/>
      <c r="DG50" s="283"/>
      <c r="DH50" s="283"/>
      <c r="DI50" s="283"/>
      <c r="DJ50" s="286"/>
      <c r="DK50" s="286"/>
      <c r="DL50" s="284"/>
      <c r="DM50" s="283"/>
      <c r="DN50" s="283"/>
      <c r="DO50" s="283"/>
      <c r="DP50" s="286"/>
      <c r="DQ50" s="286"/>
      <c r="DR50" s="284"/>
      <c r="DS50" s="283"/>
      <c r="DT50" s="283"/>
      <c r="DU50" s="283"/>
      <c r="DV50" s="286"/>
      <c r="DW50" s="286"/>
      <c r="DX50" s="284"/>
      <c r="DY50" s="283"/>
      <c r="DZ50" s="283"/>
      <c r="EA50" s="283"/>
      <c r="EB50" s="286"/>
      <c r="EC50" s="285"/>
      <c r="ED50" s="284"/>
      <c r="EE50" s="283"/>
      <c r="EF50" s="283"/>
      <c r="EG50" s="283"/>
      <c r="EH50" s="286"/>
      <c r="EI50" s="285"/>
      <c r="EJ50" s="284"/>
      <c r="EK50" s="283"/>
      <c r="EL50" s="283"/>
      <c r="EM50" s="283"/>
      <c r="EN50" s="286"/>
      <c r="EO50" s="286"/>
      <c r="EP50" s="284"/>
      <c r="EQ50" s="283"/>
      <c r="ER50" s="283"/>
      <c r="ES50" s="283"/>
      <c r="ET50" s="286"/>
      <c r="EU50" s="286"/>
      <c r="EV50" s="240" t="str">
        <f t="shared" ca="1" si="5"/>
        <v/>
      </c>
      <c r="EW50" s="232" t="str">
        <f t="shared" ca="1" si="0"/>
        <v/>
      </c>
      <c r="EX50" s="233" t="str">
        <f t="shared" ca="1" si="1"/>
        <v/>
      </c>
      <c r="EY50" s="233" t="str">
        <f t="shared" ca="1" si="2"/>
        <v/>
      </c>
      <c r="EZ50" s="234" t="str">
        <f t="shared" ca="1" si="3"/>
        <v/>
      </c>
      <c r="FA50" s="235" t="str">
        <f t="shared" ca="1" si="4"/>
        <v/>
      </c>
      <c r="FB50" s="287"/>
      <c r="FC50" s="288"/>
      <c r="FD50" s="97"/>
    </row>
    <row r="51" spans="1:160" ht="15.75" customHeight="1" x14ac:dyDescent="0.25">
      <c r="A51" s="97"/>
      <c r="B51" s="28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657"/>
      <c r="F51" s="121"/>
      <c r="G51" s="281"/>
      <c r="H51" s="282"/>
      <c r="I51" s="283"/>
      <c r="J51" s="283"/>
      <c r="K51" s="283"/>
      <c r="L51" s="283"/>
      <c r="M51" s="283"/>
      <c r="N51" s="284"/>
      <c r="O51" s="283"/>
      <c r="P51" s="283"/>
      <c r="Q51" s="283"/>
      <c r="R51" s="283"/>
      <c r="S51" s="283"/>
      <c r="T51" s="284"/>
      <c r="U51" s="283"/>
      <c r="V51" s="283"/>
      <c r="W51" s="283"/>
      <c r="X51" s="283"/>
      <c r="Y51" s="283"/>
      <c r="Z51" s="284"/>
      <c r="AA51" s="283"/>
      <c r="AB51" s="283"/>
      <c r="AC51" s="283"/>
      <c r="AD51" s="283"/>
      <c r="AE51" s="285"/>
      <c r="AF51" s="284"/>
      <c r="AG51" s="283"/>
      <c r="AH51" s="283"/>
      <c r="AI51" s="283"/>
      <c r="AJ51" s="286"/>
      <c r="AK51" s="285"/>
      <c r="AL51" s="284"/>
      <c r="AM51" s="283"/>
      <c r="AN51" s="283"/>
      <c r="AO51" s="283"/>
      <c r="AP51" s="286"/>
      <c r="AQ51" s="286"/>
      <c r="AR51" s="284"/>
      <c r="AS51" s="283"/>
      <c r="AT51" s="283"/>
      <c r="AU51" s="283"/>
      <c r="AV51" s="286"/>
      <c r="AW51" s="286"/>
      <c r="AX51" s="284"/>
      <c r="AY51" s="283"/>
      <c r="AZ51" s="283"/>
      <c r="BA51" s="283"/>
      <c r="BB51" s="283"/>
      <c r="BC51" s="283"/>
      <c r="BD51" s="284"/>
      <c r="BE51" s="283"/>
      <c r="BF51" s="283"/>
      <c r="BG51" s="283"/>
      <c r="BH51" s="286"/>
      <c r="BI51" s="286"/>
      <c r="BJ51" s="284"/>
      <c r="BK51" s="283"/>
      <c r="BL51" s="283"/>
      <c r="BM51" s="283"/>
      <c r="BN51" s="286"/>
      <c r="BO51" s="285"/>
      <c r="BP51" s="284"/>
      <c r="BQ51" s="283"/>
      <c r="BR51" s="283"/>
      <c r="BS51" s="283"/>
      <c r="BT51" s="286"/>
      <c r="BU51" s="286"/>
      <c r="BV51" s="284"/>
      <c r="BW51" s="283"/>
      <c r="BX51" s="283"/>
      <c r="BY51" s="283"/>
      <c r="BZ51" s="286"/>
      <c r="CA51" s="286"/>
      <c r="CB51" s="284"/>
      <c r="CC51" s="283"/>
      <c r="CD51" s="283"/>
      <c r="CE51" s="283"/>
      <c r="CF51" s="286"/>
      <c r="CG51" s="285"/>
      <c r="CH51" s="284"/>
      <c r="CI51" s="283"/>
      <c r="CJ51" s="283"/>
      <c r="CK51" s="283"/>
      <c r="CL51" s="286"/>
      <c r="CM51" s="286"/>
      <c r="CN51" s="284"/>
      <c r="CO51" s="283"/>
      <c r="CP51" s="283"/>
      <c r="CQ51" s="283"/>
      <c r="CR51" s="286"/>
      <c r="CS51" s="286"/>
      <c r="CT51" s="284"/>
      <c r="CU51" s="283"/>
      <c r="CV51" s="283"/>
      <c r="CW51" s="283"/>
      <c r="CX51" s="286"/>
      <c r="CY51" s="285"/>
      <c r="CZ51" s="284"/>
      <c r="DA51" s="283"/>
      <c r="DB51" s="283"/>
      <c r="DC51" s="283"/>
      <c r="DD51" s="286"/>
      <c r="DE51" s="286"/>
      <c r="DF51" s="284"/>
      <c r="DG51" s="283"/>
      <c r="DH51" s="283"/>
      <c r="DI51" s="283"/>
      <c r="DJ51" s="286"/>
      <c r="DK51" s="286"/>
      <c r="DL51" s="284"/>
      <c r="DM51" s="283"/>
      <c r="DN51" s="283"/>
      <c r="DO51" s="283"/>
      <c r="DP51" s="286"/>
      <c r="DQ51" s="286"/>
      <c r="DR51" s="284"/>
      <c r="DS51" s="283"/>
      <c r="DT51" s="283"/>
      <c r="DU51" s="283"/>
      <c r="DV51" s="286"/>
      <c r="DW51" s="286"/>
      <c r="DX51" s="284"/>
      <c r="DY51" s="283"/>
      <c r="DZ51" s="283"/>
      <c r="EA51" s="283"/>
      <c r="EB51" s="286"/>
      <c r="EC51" s="285"/>
      <c r="ED51" s="284"/>
      <c r="EE51" s="283"/>
      <c r="EF51" s="283"/>
      <c r="EG51" s="283"/>
      <c r="EH51" s="286"/>
      <c r="EI51" s="285"/>
      <c r="EJ51" s="284"/>
      <c r="EK51" s="283"/>
      <c r="EL51" s="283"/>
      <c r="EM51" s="283"/>
      <c r="EN51" s="286"/>
      <c r="EO51" s="286"/>
      <c r="EP51" s="284"/>
      <c r="EQ51" s="283"/>
      <c r="ER51" s="283"/>
      <c r="ES51" s="283"/>
      <c r="ET51" s="286"/>
      <c r="EU51" s="286"/>
      <c r="EV51" s="240" t="str">
        <f t="shared" ca="1" si="5"/>
        <v/>
      </c>
      <c r="EW51" s="232" t="str">
        <f t="shared" ca="1" si="0"/>
        <v/>
      </c>
      <c r="EX51" s="233" t="str">
        <f t="shared" ca="1" si="1"/>
        <v/>
      </c>
      <c r="EY51" s="233" t="str">
        <f t="shared" ca="1" si="2"/>
        <v/>
      </c>
      <c r="EZ51" s="234" t="str">
        <f t="shared" ca="1" si="3"/>
        <v/>
      </c>
      <c r="FA51" s="235" t="str">
        <f t="shared" ca="1" si="4"/>
        <v/>
      </c>
      <c r="FB51" s="287"/>
      <c r="FC51" s="288"/>
      <c r="FD51" s="97"/>
    </row>
    <row r="52" spans="1:160" ht="15.75" customHeight="1" thickBot="1" x14ac:dyDescent="0.3">
      <c r="A52" s="97"/>
      <c r="B52" s="289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664"/>
      <c r="F52" s="134"/>
      <c r="G52" s="290"/>
      <c r="H52" s="291"/>
      <c r="I52" s="292"/>
      <c r="J52" s="292"/>
      <c r="K52" s="292"/>
      <c r="L52" s="292"/>
      <c r="M52" s="292"/>
      <c r="N52" s="293"/>
      <c r="O52" s="292"/>
      <c r="P52" s="292"/>
      <c r="Q52" s="292"/>
      <c r="R52" s="292"/>
      <c r="S52" s="292"/>
      <c r="T52" s="293"/>
      <c r="U52" s="292"/>
      <c r="V52" s="292"/>
      <c r="W52" s="292"/>
      <c r="X52" s="292"/>
      <c r="Y52" s="292"/>
      <c r="Z52" s="293"/>
      <c r="AA52" s="292"/>
      <c r="AB52" s="292"/>
      <c r="AC52" s="292"/>
      <c r="AD52" s="292"/>
      <c r="AE52" s="294"/>
      <c r="AF52" s="293"/>
      <c r="AG52" s="292"/>
      <c r="AH52" s="292"/>
      <c r="AI52" s="292"/>
      <c r="AJ52" s="295"/>
      <c r="AK52" s="294"/>
      <c r="AL52" s="293"/>
      <c r="AM52" s="292"/>
      <c r="AN52" s="292"/>
      <c r="AO52" s="292"/>
      <c r="AP52" s="295"/>
      <c r="AQ52" s="295"/>
      <c r="AR52" s="293"/>
      <c r="AS52" s="292"/>
      <c r="AT52" s="292"/>
      <c r="AU52" s="292"/>
      <c r="AV52" s="295"/>
      <c r="AW52" s="295"/>
      <c r="AX52" s="293"/>
      <c r="AY52" s="292"/>
      <c r="AZ52" s="292"/>
      <c r="BA52" s="292"/>
      <c r="BB52" s="292"/>
      <c r="BC52" s="292"/>
      <c r="BD52" s="293"/>
      <c r="BE52" s="292"/>
      <c r="BF52" s="292"/>
      <c r="BG52" s="292"/>
      <c r="BH52" s="295"/>
      <c r="BI52" s="295"/>
      <c r="BJ52" s="293"/>
      <c r="BK52" s="292"/>
      <c r="BL52" s="292"/>
      <c r="BM52" s="292"/>
      <c r="BN52" s="295"/>
      <c r="BO52" s="294"/>
      <c r="BP52" s="293"/>
      <c r="BQ52" s="292"/>
      <c r="BR52" s="292"/>
      <c r="BS52" s="292"/>
      <c r="BT52" s="295"/>
      <c r="BU52" s="295"/>
      <c r="BV52" s="293"/>
      <c r="BW52" s="292"/>
      <c r="BX52" s="292"/>
      <c r="BY52" s="292"/>
      <c r="BZ52" s="295"/>
      <c r="CA52" s="295"/>
      <c r="CB52" s="293"/>
      <c r="CC52" s="292"/>
      <c r="CD52" s="292"/>
      <c r="CE52" s="292"/>
      <c r="CF52" s="295"/>
      <c r="CG52" s="294"/>
      <c r="CH52" s="293"/>
      <c r="CI52" s="292"/>
      <c r="CJ52" s="292"/>
      <c r="CK52" s="292"/>
      <c r="CL52" s="295"/>
      <c r="CM52" s="295"/>
      <c r="CN52" s="293"/>
      <c r="CO52" s="292"/>
      <c r="CP52" s="292"/>
      <c r="CQ52" s="292"/>
      <c r="CR52" s="295"/>
      <c r="CS52" s="295"/>
      <c r="CT52" s="293"/>
      <c r="CU52" s="292"/>
      <c r="CV52" s="292"/>
      <c r="CW52" s="292"/>
      <c r="CX52" s="295"/>
      <c r="CY52" s="294"/>
      <c r="CZ52" s="293"/>
      <c r="DA52" s="292"/>
      <c r="DB52" s="292"/>
      <c r="DC52" s="292"/>
      <c r="DD52" s="295"/>
      <c r="DE52" s="295"/>
      <c r="DF52" s="293"/>
      <c r="DG52" s="292"/>
      <c r="DH52" s="292"/>
      <c r="DI52" s="292"/>
      <c r="DJ52" s="295"/>
      <c r="DK52" s="295"/>
      <c r="DL52" s="293"/>
      <c r="DM52" s="292"/>
      <c r="DN52" s="292"/>
      <c r="DO52" s="292"/>
      <c r="DP52" s="295"/>
      <c r="DQ52" s="295"/>
      <c r="DR52" s="293"/>
      <c r="DS52" s="292"/>
      <c r="DT52" s="292"/>
      <c r="DU52" s="292"/>
      <c r="DV52" s="295"/>
      <c r="DW52" s="295"/>
      <c r="DX52" s="293"/>
      <c r="DY52" s="292"/>
      <c r="DZ52" s="292"/>
      <c r="EA52" s="292"/>
      <c r="EB52" s="295"/>
      <c r="EC52" s="294"/>
      <c r="ED52" s="293"/>
      <c r="EE52" s="292"/>
      <c r="EF52" s="292"/>
      <c r="EG52" s="292"/>
      <c r="EH52" s="295"/>
      <c r="EI52" s="294"/>
      <c r="EJ52" s="293"/>
      <c r="EK52" s="292"/>
      <c r="EL52" s="292"/>
      <c r="EM52" s="292"/>
      <c r="EN52" s="295"/>
      <c r="EO52" s="295"/>
      <c r="EP52" s="293"/>
      <c r="EQ52" s="292"/>
      <c r="ER52" s="292"/>
      <c r="ES52" s="292"/>
      <c r="ET52" s="295"/>
      <c r="EU52" s="295"/>
      <c r="EV52" s="246" t="str">
        <f ca="1">IF(D52="","",COUNTIF($H52:$EU52,"/"))</f>
        <v/>
      </c>
      <c r="EW52" s="296" t="str">
        <f t="shared" ca="1" si="0"/>
        <v/>
      </c>
      <c r="EX52" s="297" t="str">
        <f t="shared" ca="1" si="1"/>
        <v/>
      </c>
      <c r="EY52" s="297" t="str">
        <f t="shared" ca="1" si="2"/>
        <v/>
      </c>
      <c r="EZ52" s="298" t="str">
        <f t="shared" ca="1" si="3"/>
        <v/>
      </c>
      <c r="FA52" s="245" t="str">
        <f t="shared" ca="1" si="4"/>
        <v/>
      </c>
      <c r="FB52" s="299"/>
      <c r="FC52" s="300"/>
      <c r="FD52" s="97"/>
    </row>
    <row r="53" spans="1:160" ht="15" x14ac:dyDescent="0.25">
      <c r="A53" s="97"/>
      <c r="B53" s="301"/>
      <c r="C53" s="301"/>
      <c r="D53" s="301"/>
      <c r="E53" s="301"/>
      <c r="F53" s="247"/>
      <c r="G53" s="247"/>
      <c r="H53" s="302"/>
      <c r="I53" s="302"/>
      <c r="J53" s="302"/>
      <c r="K53" s="302"/>
      <c r="L53" s="302"/>
      <c r="M53" s="303"/>
      <c r="N53" s="303"/>
      <c r="O53" s="303"/>
      <c r="P53" s="303"/>
      <c r="Q53" s="303"/>
      <c r="R53" s="303"/>
      <c r="S53" s="303"/>
      <c r="T53" s="303"/>
      <c r="U53" s="303"/>
      <c r="V53" s="303"/>
      <c r="W53" s="303"/>
      <c r="X53" s="303"/>
      <c r="Y53" s="303"/>
      <c r="Z53" s="303"/>
      <c r="AA53" s="303"/>
      <c r="AB53" s="303"/>
      <c r="AC53" s="303"/>
      <c r="AD53" s="303"/>
      <c r="AE53" s="303"/>
      <c r="AF53" s="303"/>
      <c r="AG53" s="303"/>
      <c r="AH53" s="303"/>
      <c r="AI53" s="303"/>
      <c r="AJ53" s="303"/>
      <c r="AK53" s="303"/>
      <c r="AL53" s="303"/>
      <c r="AM53" s="303"/>
      <c r="AN53" s="303"/>
      <c r="AO53" s="303"/>
      <c r="AP53" s="303"/>
      <c r="AQ53" s="303"/>
      <c r="AR53" s="303"/>
      <c r="AS53" s="303"/>
      <c r="AT53" s="303"/>
      <c r="AU53" s="303"/>
      <c r="AV53" s="303"/>
      <c r="AW53" s="303"/>
      <c r="AX53" s="303"/>
      <c r="AY53" s="303"/>
      <c r="AZ53" s="303"/>
      <c r="BA53" s="303"/>
      <c r="BB53" s="303"/>
      <c r="BC53" s="303"/>
      <c r="BD53" s="303"/>
      <c r="BE53" s="303"/>
      <c r="BF53" s="303"/>
      <c r="BG53" s="303"/>
      <c r="BH53" s="303"/>
      <c r="BI53" s="303"/>
      <c r="BJ53" s="303"/>
      <c r="BK53" s="303"/>
      <c r="BL53" s="303"/>
      <c r="BM53" s="303"/>
      <c r="BN53" s="303"/>
      <c r="BO53" s="303"/>
      <c r="BP53" s="303"/>
      <c r="BQ53" s="303"/>
      <c r="BR53" s="303"/>
      <c r="BS53" s="303"/>
      <c r="BT53" s="303"/>
      <c r="BU53" s="303"/>
      <c r="BV53" s="303"/>
      <c r="BW53" s="303"/>
      <c r="BX53" s="303"/>
      <c r="BY53" s="303"/>
      <c r="BZ53" s="303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303"/>
      <c r="CL53" s="30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  <c r="CW53" s="303"/>
      <c r="CX53" s="303"/>
      <c r="CY53" s="303"/>
      <c r="CZ53" s="303"/>
      <c r="DA53" s="303"/>
      <c r="DB53" s="303"/>
      <c r="DC53" s="303"/>
      <c r="DD53" s="303"/>
      <c r="DE53" s="303"/>
      <c r="DF53" s="303"/>
      <c r="DG53" s="303"/>
      <c r="DH53" s="303"/>
      <c r="DI53" s="303"/>
      <c r="DJ53" s="303"/>
      <c r="DK53" s="303"/>
      <c r="DL53" s="303"/>
      <c r="DM53" s="303"/>
      <c r="DN53" s="303"/>
      <c r="DO53" s="303"/>
      <c r="DP53" s="303"/>
      <c r="DQ53" s="303"/>
      <c r="DR53" s="303"/>
      <c r="DS53" s="303"/>
      <c r="DT53" s="303"/>
      <c r="DU53" s="303"/>
      <c r="DV53" s="303"/>
      <c r="DW53" s="303"/>
      <c r="DX53" s="303"/>
      <c r="DY53" s="303"/>
      <c r="DZ53" s="303"/>
      <c r="EA53" s="303"/>
      <c r="EB53" s="303"/>
      <c r="EC53" s="303"/>
      <c r="ED53" s="303"/>
      <c r="EE53" s="303"/>
      <c r="EF53" s="303"/>
      <c r="EG53" s="303"/>
      <c r="EH53" s="303"/>
      <c r="EI53" s="303"/>
      <c r="EJ53" s="303"/>
      <c r="EK53" s="303"/>
      <c r="EL53" s="303"/>
      <c r="EM53" s="303"/>
      <c r="EN53" s="303"/>
      <c r="EO53" s="303"/>
      <c r="EP53" s="303"/>
      <c r="EQ53" s="303"/>
      <c r="ER53" s="303"/>
      <c r="ES53" s="303"/>
      <c r="ET53" s="303"/>
      <c r="EU53" s="303"/>
      <c r="EV53" s="247"/>
      <c r="EW53" s="247"/>
      <c r="EX53" s="247"/>
      <c r="EY53" s="247"/>
      <c r="EZ53" s="247"/>
      <c r="FA53" s="247"/>
      <c r="FB53" s="247"/>
      <c r="FC53" s="247"/>
      <c r="FD53" s="97"/>
    </row>
    <row r="54" spans="1:160" ht="14.25" hidden="1" customHeight="1" x14ac:dyDescent="0.25"/>
    <row r="55" spans="1:160" ht="14.25" hidden="1" customHeight="1" x14ac:dyDescent="0.25"/>
    <row r="56" spans="1:160" ht="14.25" hidden="1" customHeight="1" x14ac:dyDescent="0.25"/>
    <row r="57" spans="1:160" ht="14.25" hidden="1" customHeight="1" x14ac:dyDescent="0.25"/>
    <row r="58" spans="1:160" ht="14.25" hidden="1" customHeight="1" x14ac:dyDescent="0.25"/>
    <row r="59" spans="1:160" ht="14.25" hidden="1" customHeight="1" x14ac:dyDescent="0.25"/>
    <row r="60" spans="1:160" ht="14.25" hidden="1" customHeight="1" x14ac:dyDescent="0.25"/>
    <row r="61" spans="1:160" ht="14.25" hidden="1" customHeight="1" x14ac:dyDescent="0.25"/>
    <row r="62" spans="1:160" ht="14.25" hidden="1" customHeight="1" x14ac:dyDescent="0.25"/>
    <row r="63" spans="1:160" ht="14.25" hidden="1" customHeight="1" x14ac:dyDescent="0.25"/>
  </sheetData>
  <mergeCells count="107">
    <mergeCell ref="FC3:FC7"/>
    <mergeCell ref="T3:Y3"/>
    <mergeCell ref="B3:B7"/>
    <mergeCell ref="C3:C7"/>
    <mergeCell ref="D3:D7"/>
    <mergeCell ref="H3:M3"/>
    <mergeCell ref="N3:S3"/>
    <mergeCell ref="CN3:CS3"/>
    <mergeCell ref="Z3:AE3"/>
    <mergeCell ref="AF3:AK3"/>
    <mergeCell ref="AL3:AQ3"/>
    <mergeCell ref="AR3:AW3"/>
    <mergeCell ref="AX3:BC3"/>
    <mergeCell ref="BD3:BI3"/>
    <mergeCell ref="BJ3:BO3"/>
    <mergeCell ref="BP3:BU3"/>
    <mergeCell ref="H4:M4"/>
    <mergeCell ref="N4:S4"/>
    <mergeCell ref="T4:Y4"/>
    <mergeCell ref="Z4:AE4"/>
    <mergeCell ref="AF4:AK4"/>
    <mergeCell ref="CH3:CM3"/>
    <mergeCell ref="EW3:FA4"/>
    <mergeCell ref="FB3:FB7"/>
    <mergeCell ref="ED3:EI3"/>
    <mergeCell ref="EJ3:EO3"/>
    <mergeCell ref="EP3:EU3"/>
    <mergeCell ref="EV3:EV7"/>
    <mergeCell ref="EP4:EU4"/>
    <mergeCell ref="ED4:EI4"/>
    <mergeCell ref="EJ4:EO4"/>
    <mergeCell ref="EW5:EX5"/>
    <mergeCell ref="EZ5:FA5"/>
    <mergeCell ref="EW6:EW7"/>
    <mergeCell ref="EX6:EX7"/>
    <mergeCell ref="EY6:EY7"/>
    <mergeCell ref="EZ6:EZ7"/>
    <mergeCell ref="FA6:FA7"/>
    <mergeCell ref="AL4:AQ4"/>
    <mergeCell ref="AR4:AW4"/>
    <mergeCell ref="AX4:BC4"/>
    <mergeCell ref="DR3:DW3"/>
    <mergeCell ref="DX3:EC3"/>
    <mergeCell ref="BD4:BI4"/>
    <mergeCell ref="BJ4:BO4"/>
    <mergeCell ref="BP4:BU4"/>
    <mergeCell ref="BV4:CA4"/>
    <mergeCell ref="CB4:CG4"/>
    <mergeCell ref="CH4:CM4"/>
    <mergeCell ref="CN4:CS4"/>
    <mergeCell ref="DR4:DW4"/>
    <mergeCell ref="DX4:EC4"/>
    <mergeCell ref="BV3:CA3"/>
    <mergeCell ref="CB3:CG3"/>
    <mergeCell ref="CT4:CY4"/>
    <mergeCell ref="CZ4:DE4"/>
    <mergeCell ref="DF4:DK4"/>
    <mergeCell ref="DL4:DQ4"/>
    <mergeCell ref="CT3:CY3"/>
    <mergeCell ref="CZ3:DE3"/>
    <mergeCell ref="DF3:DK3"/>
    <mergeCell ref="DL3:DQ3"/>
    <mergeCell ref="D19:E19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51:E51"/>
    <mergeCell ref="D52:E52"/>
    <mergeCell ref="D44:E44"/>
    <mergeCell ref="D45:E45"/>
    <mergeCell ref="D46:E46"/>
    <mergeCell ref="D47:E47"/>
    <mergeCell ref="D48:E48"/>
    <mergeCell ref="D49:E49"/>
    <mergeCell ref="D43:E43"/>
    <mergeCell ref="D50:E50"/>
    <mergeCell ref="D41:E41"/>
    <mergeCell ref="D42:E42"/>
    <mergeCell ref="D31:E31"/>
    <mergeCell ref="D20:E20"/>
    <mergeCell ref="D21:E21"/>
    <mergeCell ref="D22:E22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23:E23"/>
    <mergeCell ref="D24:E24"/>
    <mergeCell ref="D25:E25"/>
    <mergeCell ref="D26:E26"/>
    <mergeCell ref="D27:E27"/>
    <mergeCell ref="D28:E28"/>
    <mergeCell ref="D29:E29"/>
    <mergeCell ref="D30:E30"/>
  </mergeCells>
  <conditionalFormatting sqref="FA8:FA52">
    <cfRule type="cellIs" dxfId="1371" priority="15" operator="lessThan">
      <formula>80</formula>
    </cfRule>
  </conditionalFormatting>
  <conditionalFormatting sqref="H19:EV52 EJ8:EV18">
    <cfRule type="cellIs" dxfId="1370" priority="12" operator="equal">
      <formula>"ป"</formula>
    </cfRule>
    <cfRule type="cellIs" dxfId="1369" priority="13" operator="equal">
      <formula>"ล"</formula>
    </cfRule>
    <cfRule type="cellIs" dxfId="1368" priority="14" operator="equal">
      <formula>"ข"</formula>
    </cfRule>
  </conditionalFormatting>
  <conditionalFormatting sqref="FA8:FA52">
    <cfRule type="cellIs" dxfId="1367" priority="11" operator="lessThan">
      <formula>80</formula>
    </cfRule>
  </conditionalFormatting>
  <conditionalFormatting sqref="EV8:EV52">
    <cfRule type="cellIs" dxfId="1366" priority="8" operator="equal">
      <formula>"ป"</formula>
    </cfRule>
    <cfRule type="cellIs" dxfId="1365" priority="9" operator="equal">
      <formula>"ล"</formula>
    </cfRule>
    <cfRule type="cellIs" dxfId="1364" priority="10" operator="equal">
      <formula>"ข"</formula>
    </cfRule>
  </conditionalFormatting>
  <conditionalFormatting sqref="FA8:FA52">
    <cfRule type="cellIs" dxfId="1363" priority="7" operator="lessThan">
      <formula>80</formula>
    </cfRule>
  </conditionalFormatting>
  <conditionalFormatting sqref="H8:EI18">
    <cfRule type="cellIs" dxfId="1362" priority="1" operator="equal">
      <formula>"ป"</formula>
    </cfRule>
    <cfRule type="cellIs" dxfId="1361" priority="2" operator="equal">
      <formula>"ล"</formula>
    </cfRule>
    <cfRule type="cellIs" dxfId="1360" priority="3" operator="equal">
      <formula>"ข"</formula>
    </cfRule>
  </conditionalFormatting>
  <dataValidations count="4">
    <dataValidation allowBlank="1" showInputMessage="1" showErrorMessage="1" promptTitle="เช็คเวลาเรียน" sqref="EV8:EV52"/>
    <dataValidation type="list" allowBlank="1" showInputMessage="1" showErrorMessage="1" promptTitle="เช็คเวลาเรียน" sqref="H8:EU52">
      <formula1>$FE$8:$FE$11</formula1>
    </dataValidation>
    <dataValidation type="list" allowBlank="1" showInputMessage="1" showErrorMessage="1" promptTitle="เช็คเวลาเรียน" sqref="H53:EV1048576">
      <formula1>เช็ค</formula1>
    </dataValidation>
    <dataValidation type="list" allowBlank="1" showInputMessage="1" promptTitle="เดือน" sqref="H4:EU4">
      <formula1>เดือน</formula1>
    </dataValidation>
  </dataValidations>
  <pageMargins left="0.59055118110236227" right="0.31496062992125984" top="0.27559055118110237" bottom="0.31496062992125984" header="0.31496062992125984" footer="0.31496062992125984"/>
  <pageSetup paperSize="9" orientation="portrait" blackAndWhite="1" r:id="rId1"/>
  <colBreaks count="4" manualBreakCount="4">
    <brk id="31" max="1048575" man="1"/>
    <brk id="67" max="1048575" man="1"/>
    <brk id="103" max="1048575" man="1"/>
    <brk id="139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W63"/>
  <sheetViews>
    <sheetView workbookViewId="0">
      <pane xSplit="5" ySplit="7" topLeftCell="H8" activePane="bottomRight" state="frozen"/>
      <selection activeCell="BL7" sqref="BL7"/>
      <selection pane="topRight" activeCell="BL7" sqref="BL7"/>
      <selection pane="bottomLeft" activeCell="BL7" sqref="BL7"/>
      <selection pane="bottomRight" activeCell="BL7" sqref="BL7"/>
    </sheetView>
  </sheetViews>
  <sheetFormatPr defaultColWidth="0" defaultRowHeight="0" customHeight="1" zeroHeight="1" x14ac:dyDescent="0.25"/>
  <cols>
    <col min="1" max="1" width="2.375" style="94" customWidth="1"/>
    <col min="2" max="2" width="3.5" style="94" customWidth="1"/>
    <col min="3" max="3" width="6.75" style="94" customWidth="1"/>
    <col min="4" max="4" width="20.375" style="94" customWidth="1"/>
    <col min="5" max="5" width="5.375" style="94" customWidth="1"/>
    <col min="6" max="7" width="5.375" style="94" hidden="1" customWidth="1"/>
    <col min="8" max="12" width="7.375" style="94" customWidth="1"/>
    <col min="13" max="13" width="13.125" style="94" customWidth="1"/>
    <col min="14" max="14" width="9" style="3" customWidth="1"/>
    <col min="15" max="127" width="0" style="3" hidden="1" customWidth="1"/>
    <col min="128" max="16384" width="9" style="3" hidden="1"/>
  </cols>
  <sheetData>
    <row r="1" spans="1:16" ht="18" customHeight="1" x14ac:dyDescent="0.25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</row>
    <row r="2" spans="1:16" ht="33" customHeight="1" x14ac:dyDescent="0.25">
      <c r="A2" s="97"/>
      <c r="B2" s="1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</row>
    <row r="3" spans="1:16" ht="17.25" customHeight="1" x14ac:dyDescent="0.25">
      <c r="A3" s="97"/>
      <c r="B3" s="634" t="s">
        <v>73</v>
      </c>
      <c r="C3" s="637" t="s">
        <v>86</v>
      </c>
      <c r="D3" s="694" t="s">
        <v>87</v>
      </c>
      <c r="E3" s="695"/>
      <c r="F3" s="180"/>
      <c r="G3" s="225"/>
      <c r="H3" s="659" t="s">
        <v>162</v>
      </c>
      <c r="I3" s="659"/>
      <c r="J3" s="659"/>
      <c r="K3" s="659"/>
      <c r="L3" s="659"/>
      <c r="M3" s="691" t="s">
        <v>38</v>
      </c>
      <c r="N3" s="97"/>
    </row>
    <row r="4" spans="1:16" ht="17.25" customHeight="1" x14ac:dyDescent="0.25">
      <c r="A4" s="97"/>
      <c r="B4" s="635"/>
      <c r="C4" s="638"/>
      <c r="D4" s="696"/>
      <c r="E4" s="697"/>
      <c r="F4" s="181"/>
      <c r="G4" s="226"/>
      <c r="H4" s="659"/>
      <c r="I4" s="659"/>
      <c r="J4" s="660"/>
      <c r="K4" s="659"/>
      <c r="L4" s="659"/>
      <c r="M4" s="692"/>
      <c r="N4" s="97"/>
    </row>
    <row r="5" spans="1:16" ht="17.25" customHeight="1" x14ac:dyDescent="0.25">
      <c r="A5" s="97"/>
      <c r="B5" s="635"/>
      <c r="C5" s="638"/>
      <c r="D5" s="696"/>
      <c r="E5" s="697"/>
      <c r="F5" s="100"/>
      <c r="G5" s="226"/>
      <c r="H5" s="684" t="s">
        <v>89</v>
      </c>
      <c r="I5" s="666"/>
      <c r="J5" s="227">
        <f>เวลาเรียน1!EY5+เวลาเรียน2!EY5</f>
        <v>200</v>
      </c>
      <c r="K5" s="667" t="s">
        <v>90</v>
      </c>
      <c r="L5" s="668"/>
      <c r="M5" s="692"/>
      <c r="N5" s="97"/>
    </row>
    <row r="6" spans="1:16" ht="17.25" customHeight="1" x14ac:dyDescent="0.25">
      <c r="A6" s="97"/>
      <c r="B6" s="635"/>
      <c r="C6" s="638"/>
      <c r="D6" s="696"/>
      <c r="E6" s="697"/>
      <c r="F6" s="181"/>
      <c r="G6" s="228"/>
      <c r="H6" s="685" t="s">
        <v>95</v>
      </c>
      <c r="I6" s="687" t="s">
        <v>96</v>
      </c>
      <c r="J6" s="687" t="s">
        <v>97</v>
      </c>
      <c r="K6" s="689" t="s">
        <v>98</v>
      </c>
      <c r="L6" s="672" t="s">
        <v>99</v>
      </c>
      <c r="M6" s="692"/>
      <c r="N6" s="97"/>
    </row>
    <row r="7" spans="1:16" ht="18" customHeight="1" x14ac:dyDescent="0.25">
      <c r="A7" s="97"/>
      <c r="B7" s="636"/>
      <c r="C7" s="639"/>
      <c r="D7" s="698"/>
      <c r="E7" s="699"/>
      <c r="F7" s="105"/>
      <c r="G7" s="229"/>
      <c r="H7" s="686"/>
      <c r="I7" s="688"/>
      <c r="J7" s="688"/>
      <c r="K7" s="690"/>
      <c r="L7" s="672"/>
      <c r="M7" s="693"/>
      <c r="N7" s="97"/>
      <c r="O7" s="3" t="s">
        <v>46</v>
      </c>
      <c r="P7" s="3" t="s">
        <v>126</v>
      </c>
    </row>
    <row r="8" spans="1:16" ht="15.75" customHeight="1" x14ac:dyDescent="0.25">
      <c r="A8" s="97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655"/>
      <c r="F8" s="230"/>
      <c r="G8" s="231"/>
      <c r="H8" s="232">
        <f ca="1">IF($C8="","",เวลาเรียน1!EW8+เวลาเรียน2!EW8)</f>
        <v>0</v>
      </c>
      <c r="I8" s="233">
        <f ca="1">IF($C8="","",เวลาเรียน1!EX8+เวลาเรียน2!EX8)</f>
        <v>0</v>
      </c>
      <c r="J8" s="233">
        <f ca="1">IF($C8="","",เวลาเรียน1!EY8+เวลาเรียน2!EY8)</f>
        <v>0</v>
      </c>
      <c r="K8" s="234">
        <f ca="1">IF($C8="","",เวลาเรียน1!EZ8+เวลาเรียน2!EZ8)</f>
        <v>0</v>
      </c>
      <c r="L8" s="235">
        <f ca="1">IF(H8="","",IF(ISERR(H8*100/J$5),0,H8*100/J$5))</f>
        <v>0</v>
      </c>
      <c r="M8" s="236" t="str">
        <f ca="1">เวลาเรียน1!G8</f>
        <v/>
      </c>
      <c r="N8" s="97"/>
      <c r="O8" s="3" t="s">
        <v>103</v>
      </c>
      <c r="P8" s="3" t="s">
        <v>127</v>
      </c>
    </row>
    <row r="9" spans="1:16" ht="15.75" customHeight="1" x14ac:dyDescent="0.25">
      <c r="A9" s="97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657"/>
      <c r="F9" s="230"/>
      <c r="G9" s="121"/>
      <c r="H9" s="237">
        <f ca="1">IF($C9="","",เวลาเรียน1!EW9+เวลาเรียน2!EW9)</f>
        <v>0</v>
      </c>
      <c r="I9" s="238">
        <f ca="1">IF($C9="","",เวลาเรียน1!EX9+เวลาเรียน2!EX9)</f>
        <v>0</v>
      </c>
      <c r="J9" s="238">
        <f ca="1">IF($C9="","",เวลาเรียน1!EY9+เวลาเรียน2!EY9)</f>
        <v>0</v>
      </c>
      <c r="K9" s="239">
        <f ca="1">IF($C9="","",เวลาเรียน1!EZ9+เวลาเรียน2!EZ9)</f>
        <v>0</v>
      </c>
      <c r="L9" s="235">
        <f t="shared" ref="L9:L52" ca="1" si="0">IF(H9="","",IF(ISERR(H9*100/J$5),0,H9*100/J$5))</f>
        <v>0</v>
      </c>
      <c r="M9" s="240" t="str">
        <f ca="1">เวลาเรียน1!G9</f>
        <v/>
      </c>
      <c r="N9" s="97"/>
      <c r="O9" s="3" t="s">
        <v>115</v>
      </c>
      <c r="P9" s="3" t="s">
        <v>102</v>
      </c>
    </row>
    <row r="10" spans="1:16" ht="15.75" customHeight="1" x14ac:dyDescent="0.25">
      <c r="A10" s="97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657"/>
      <c r="F10" s="230"/>
      <c r="G10" s="121"/>
      <c r="H10" s="237">
        <f ca="1">IF($C10="","",เวลาเรียน1!EW10+เวลาเรียน2!EW10)</f>
        <v>0</v>
      </c>
      <c r="I10" s="238">
        <f ca="1">IF($C10="","",เวลาเรียน1!EX10+เวลาเรียน2!EX10)</f>
        <v>0</v>
      </c>
      <c r="J10" s="238">
        <f ca="1">IF($C10="","",เวลาเรียน1!EY10+เวลาเรียน2!EY10)</f>
        <v>0</v>
      </c>
      <c r="K10" s="239">
        <f ca="1">IF($C10="","",เวลาเรียน1!EZ10+เวลาเรียน2!EZ10)</f>
        <v>0</v>
      </c>
      <c r="L10" s="235">
        <f t="shared" ca="1" si="0"/>
        <v>0</v>
      </c>
      <c r="M10" s="240" t="str">
        <f ca="1">เวลาเรียน1!G10</f>
        <v/>
      </c>
      <c r="N10" s="97"/>
      <c r="O10" s="3" t="s">
        <v>104</v>
      </c>
      <c r="P10" s="3" t="s">
        <v>128</v>
      </c>
    </row>
    <row r="11" spans="1:16" ht="15.75" customHeight="1" x14ac:dyDescent="0.25">
      <c r="A11" s="97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657"/>
      <c r="F11" s="230"/>
      <c r="G11" s="121"/>
      <c r="H11" s="237">
        <f ca="1">IF($C11="","",เวลาเรียน1!EW11+เวลาเรียน2!EW11)</f>
        <v>0</v>
      </c>
      <c r="I11" s="238">
        <f ca="1">IF($C11="","",เวลาเรียน1!EX11+เวลาเรียน2!EX11)</f>
        <v>0</v>
      </c>
      <c r="J11" s="238">
        <f ca="1">IF($C11="","",เวลาเรียน1!EY11+เวลาเรียน2!EY11)</f>
        <v>0</v>
      </c>
      <c r="K11" s="239">
        <f ca="1">IF($C11="","",เวลาเรียน1!EZ11+เวลาเรียน2!EZ11)</f>
        <v>0</v>
      </c>
      <c r="L11" s="235">
        <f t="shared" ca="1" si="0"/>
        <v>0</v>
      </c>
      <c r="M11" s="240" t="str">
        <f ca="1">เวลาเรียน1!G11</f>
        <v/>
      </c>
      <c r="N11" s="97"/>
      <c r="O11" s="3" t="s">
        <v>116</v>
      </c>
      <c r="P11" s="3" t="s">
        <v>129</v>
      </c>
    </row>
    <row r="12" spans="1:16" ht="15.75" customHeight="1" x14ac:dyDescent="0.25">
      <c r="A12" s="97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657"/>
      <c r="F12" s="230"/>
      <c r="G12" s="121"/>
      <c r="H12" s="237">
        <f ca="1">IF($C12="","",เวลาเรียน1!EW12+เวลาเรียน2!EW12)</f>
        <v>0</v>
      </c>
      <c r="I12" s="238">
        <f ca="1">IF($C12="","",เวลาเรียน1!EX12+เวลาเรียน2!EX12)</f>
        <v>0</v>
      </c>
      <c r="J12" s="238">
        <f ca="1">IF($C12="","",เวลาเรียน1!EY12+เวลาเรียน2!EY12)</f>
        <v>0</v>
      </c>
      <c r="K12" s="239">
        <f ca="1">IF($C12="","",เวลาเรียน1!EZ12+เวลาเรียน2!EZ12)</f>
        <v>0</v>
      </c>
      <c r="L12" s="235">
        <f t="shared" ca="1" si="0"/>
        <v>0</v>
      </c>
      <c r="M12" s="240" t="str">
        <f ca="1">เวลาเรียน1!G12</f>
        <v/>
      </c>
      <c r="N12" s="97"/>
      <c r="O12" s="3" t="s">
        <v>105</v>
      </c>
    </row>
    <row r="13" spans="1:16" ht="15.75" customHeight="1" x14ac:dyDescent="0.25">
      <c r="A13" s="97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657"/>
      <c r="F13" s="230"/>
      <c r="G13" s="121"/>
      <c r="H13" s="237">
        <f ca="1">IF($C13="","",เวลาเรียน1!EW13+เวลาเรียน2!EW13)</f>
        <v>0</v>
      </c>
      <c r="I13" s="238">
        <f ca="1">IF($C13="","",เวลาเรียน1!EX13+เวลาเรียน2!EX13)</f>
        <v>0</v>
      </c>
      <c r="J13" s="238">
        <f ca="1">IF($C13="","",เวลาเรียน1!EY13+เวลาเรียน2!EY13)</f>
        <v>0</v>
      </c>
      <c r="K13" s="239">
        <f ca="1">IF($C13="","",เวลาเรียน1!EZ13+เวลาเรียน2!EZ13)</f>
        <v>0</v>
      </c>
      <c r="L13" s="235">
        <f t="shared" ca="1" si="0"/>
        <v>0</v>
      </c>
      <c r="M13" s="240" t="str">
        <f ca="1">เวลาเรียน1!G13</f>
        <v/>
      </c>
      <c r="N13" s="97"/>
      <c r="O13" s="3" t="s">
        <v>117</v>
      </c>
    </row>
    <row r="14" spans="1:16" ht="15.75" customHeight="1" x14ac:dyDescent="0.25">
      <c r="A14" s="97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657"/>
      <c r="F14" s="230"/>
      <c r="G14" s="121"/>
      <c r="H14" s="237">
        <f ca="1">IF($C14="","",เวลาเรียน1!EW14+เวลาเรียน2!EW14)</f>
        <v>0</v>
      </c>
      <c r="I14" s="238">
        <f ca="1">IF($C14="","",เวลาเรียน1!EX14+เวลาเรียน2!EX14)</f>
        <v>0</v>
      </c>
      <c r="J14" s="238">
        <f ca="1">IF($C14="","",เวลาเรียน1!EY14+เวลาเรียน2!EY14)</f>
        <v>0</v>
      </c>
      <c r="K14" s="239">
        <f ca="1">IF($C14="","",เวลาเรียน1!EZ14+เวลาเรียน2!EZ14)</f>
        <v>0</v>
      </c>
      <c r="L14" s="235">
        <f t="shared" ca="1" si="0"/>
        <v>0</v>
      </c>
      <c r="M14" s="240" t="str">
        <f ca="1">เวลาเรียน1!G14</f>
        <v/>
      </c>
      <c r="N14" s="97"/>
      <c r="O14" s="3" t="s">
        <v>106</v>
      </c>
    </row>
    <row r="15" spans="1:16" ht="15.75" customHeight="1" x14ac:dyDescent="0.25">
      <c r="A15" s="97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657"/>
      <c r="F15" s="230"/>
      <c r="G15" s="121"/>
      <c r="H15" s="237">
        <f ca="1">IF($C15="","",เวลาเรียน1!EW15+เวลาเรียน2!EW15)</f>
        <v>0</v>
      </c>
      <c r="I15" s="238">
        <f ca="1">IF($C15="","",เวลาเรียน1!EX15+เวลาเรียน2!EX15)</f>
        <v>0</v>
      </c>
      <c r="J15" s="238">
        <f ca="1">IF($C15="","",เวลาเรียน1!EY15+เวลาเรียน2!EY15)</f>
        <v>0</v>
      </c>
      <c r="K15" s="239">
        <f ca="1">IF($C15="","",เวลาเรียน1!EZ15+เวลาเรียน2!EZ15)</f>
        <v>0</v>
      </c>
      <c r="L15" s="235">
        <f t="shared" ca="1" si="0"/>
        <v>0</v>
      </c>
      <c r="M15" s="240" t="str">
        <f ca="1">เวลาเรียน1!G15</f>
        <v/>
      </c>
      <c r="N15" s="97"/>
      <c r="O15" s="3" t="s">
        <v>118</v>
      </c>
    </row>
    <row r="16" spans="1:16" ht="15.75" customHeight="1" x14ac:dyDescent="0.25">
      <c r="A16" s="97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657"/>
      <c r="F16" s="230"/>
      <c r="G16" s="121"/>
      <c r="H16" s="237">
        <f ca="1">IF($C16="","",เวลาเรียน1!EW16+เวลาเรียน2!EW16)</f>
        <v>0</v>
      </c>
      <c r="I16" s="238">
        <f ca="1">IF($C16="","",เวลาเรียน1!EX16+เวลาเรียน2!EX16)</f>
        <v>0</v>
      </c>
      <c r="J16" s="238">
        <f ca="1">IF($C16="","",เวลาเรียน1!EY16+เวลาเรียน2!EY16)</f>
        <v>0</v>
      </c>
      <c r="K16" s="239">
        <f ca="1">IF($C16="","",เวลาเรียน1!EZ16+เวลาเรียน2!EZ16)</f>
        <v>0</v>
      </c>
      <c r="L16" s="235">
        <f t="shared" ca="1" si="0"/>
        <v>0</v>
      </c>
      <c r="M16" s="240" t="str">
        <f ca="1">เวลาเรียน1!G16</f>
        <v/>
      </c>
      <c r="N16" s="97"/>
      <c r="O16" s="3" t="s">
        <v>107</v>
      </c>
    </row>
    <row r="17" spans="1:15" ht="15.75" customHeight="1" x14ac:dyDescent="0.25">
      <c r="A17" s="97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657"/>
      <c r="F17" s="230"/>
      <c r="G17" s="121"/>
      <c r="H17" s="237">
        <f ca="1">IF($C17="","",เวลาเรียน1!EW17+เวลาเรียน2!EW17)</f>
        <v>0</v>
      </c>
      <c r="I17" s="238">
        <f ca="1">IF($C17="","",เวลาเรียน1!EX17+เวลาเรียน2!EX17)</f>
        <v>0</v>
      </c>
      <c r="J17" s="238">
        <f ca="1">IF($C17="","",เวลาเรียน1!EY17+เวลาเรียน2!EY17)</f>
        <v>0</v>
      </c>
      <c r="K17" s="239">
        <f ca="1">IF($C17="","",เวลาเรียน1!EZ17+เวลาเรียน2!EZ17)</f>
        <v>0</v>
      </c>
      <c r="L17" s="235">
        <f t="shared" ca="1" si="0"/>
        <v>0</v>
      </c>
      <c r="M17" s="240" t="str">
        <f ca="1">เวลาเรียน1!G17</f>
        <v/>
      </c>
      <c r="N17" s="97"/>
      <c r="O17" s="3" t="s">
        <v>119</v>
      </c>
    </row>
    <row r="18" spans="1:15" ht="15.75" customHeight="1" x14ac:dyDescent="0.25">
      <c r="A18" s="97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657"/>
      <c r="F18" s="230"/>
      <c r="G18" s="121"/>
      <c r="H18" s="237">
        <f ca="1">IF($C18="","",เวลาเรียน1!EW18+เวลาเรียน2!EW18)</f>
        <v>0</v>
      </c>
      <c r="I18" s="238">
        <f ca="1">IF($C18="","",เวลาเรียน1!EX18+เวลาเรียน2!EX18)</f>
        <v>0</v>
      </c>
      <c r="J18" s="238">
        <f ca="1">IF($C18="","",เวลาเรียน1!EY18+เวลาเรียน2!EY18)</f>
        <v>0</v>
      </c>
      <c r="K18" s="239">
        <f ca="1">IF($C18="","",เวลาเรียน1!EZ18+เวลาเรียน2!EZ18)</f>
        <v>0</v>
      </c>
      <c r="L18" s="235">
        <f t="shared" ca="1" si="0"/>
        <v>0</v>
      </c>
      <c r="M18" s="240" t="str">
        <f ca="1">เวลาเรียน1!G18</f>
        <v/>
      </c>
      <c r="N18" s="97"/>
      <c r="O18" s="3" t="s">
        <v>108</v>
      </c>
    </row>
    <row r="19" spans="1:15" ht="15.75" customHeight="1" x14ac:dyDescent="0.25">
      <c r="A19" s="97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657"/>
      <c r="F19" s="230"/>
      <c r="G19" s="121"/>
      <c r="H19" s="237" t="str">
        <f ca="1">IF($C19="","",เวลาเรียน1!EW19+เวลาเรียน2!EW19)</f>
        <v/>
      </c>
      <c r="I19" s="238" t="str">
        <f ca="1">IF($C19="","",เวลาเรียน1!EX19+เวลาเรียน2!EX19)</f>
        <v/>
      </c>
      <c r="J19" s="238" t="str">
        <f ca="1">IF($C19="","",เวลาเรียน1!EY19+เวลาเรียน2!EY19)</f>
        <v/>
      </c>
      <c r="K19" s="239" t="str">
        <f ca="1">IF($C19="","",เวลาเรียน1!EZ19+เวลาเรียน2!EZ19)</f>
        <v/>
      </c>
      <c r="L19" s="235" t="str">
        <f t="shared" ca="1" si="0"/>
        <v/>
      </c>
      <c r="M19" s="240" t="str">
        <f ca="1">เวลาเรียน1!G19</f>
        <v/>
      </c>
      <c r="N19" s="97"/>
      <c r="O19" s="3" t="s">
        <v>120</v>
      </c>
    </row>
    <row r="20" spans="1:15" ht="15.75" customHeight="1" x14ac:dyDescent="0.25">
      <c r="A20" s="97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657"/>
      <c r="F20" s="230"/>
      <c r="G20" s="121"/>
      <c r="H20" s="237" t="str">
        <f ca="1">IF($C20="","",เวลาเรียน1!EW20+เวลาเรียน2!EW20)</f>
        <v/>
      </c>
      <c r="I20" s="238" t="str">
        <f ca="1">IF($C20="","",เวลาเรียน1!EX20+เวลาเรียน2!EX20)</f>
        <v/>
      </c>
      <c r="J20" s="238" t="str">
        <f ca="1">IF($C20="","",เวลาเรียน1!EY20+เวลาเรียน2!EY20)</f>
        <v/>
      </c>
      <c r="K20" s="239" t="str">
        <f ca="1">IF($C20="","",เวลาเรียน1!EZ20+เวลาเรียน2!EZ20)</f>
        <v/>
      </c>
      <c r="L20" s="235" t="str">
        <f t="shared" ca="1" si="0"/>
        <v/>
      </c>
      <c r="M20" s="240" t="str">
        <f ca="1">เวลาเรียน1!G20</f>
        <v/>
      </c>
      <c r="N20" s="97"/>
      <c r="O20" s="3" t="s">
        <v>109</v>
      </c>
    </row>
    <row r="21" spans="1:15" ht="15.75" customHeight="1" x14ac:dyDescent="0.25">
      <c r="A21" s="97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657"/>
      <c r="F21" s="230"/>
      <c r="G21" s="121"/>
      <c r="H21" s="237" t="str">
        <f ca="1">IF($C21="","",เวลาเรียน1!EW21+เวลาเรียน2!EW21)</f>
        <v/>
      </c>
      <c r="I21" s="238" t="str">
        <f ca="1">IF($C21="","",เวลาเรียน1!EX21+เวลาเรียน2!EX21)</f>
        <v/>
      </c>
      <c r="J21" s="238" t="str">
        <f ca="1">IF($C21="","",เวลาเรียน1!EY21+เวลาเรียน2!EY21)</f>
        <v/>
      </c>
      <c r="K21" s="239" t="str">
        <f ca="1">IF($C21="","",เวลาเรียน1!EZ21+เวลาเรียน2!EZ21)</f>
        <v/>
      </c>
      <c r="L21" s="235" t="str">
        <f t="shared" ca="1" si="0"/>
        <v/>
      </c>
      <c r="M21" s="240" t="str">
        <f ca="1">เวลาเรียน1!G21</f>
        <v/>
      </c>
      <c r="N21" s="97"/>
      <c r="O21" s="3" t="s">
        <v>121</v>
      </c>
    </row>
    <row r="22" spans="1:15" ht="15.75" customHeight="1" x14ac:dyDescent="0.25">
      <c r="A22" s="97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657"/>
      <c r="F22" s="230"/>
      <c r="G22" s="121"/>
      <c r="H22" s="237" t="str">
        <f ca="1">IF($C22="","",เวลาเรียน1!EW22+เวลาเรียน2!EW22)</f>
        <v/>
      </c>
      <c r="I22" s="238" t="str">
        <f ca="1">IF($C22="","",เวลาเรียน1!EX22+เวลาเรียน2!EX22)</f>
        <v/>
      </c>
      <c r="J22" s="238" t="str">
        <f ca="1">IF($C22="","",เวลาเรียน1!EY22+เวลาเรียน2!EY22)</f>
        <v/>
      </c>
      <c r="K22" s="239" t="str">
        <f ca="1">IF($C22="","",เวลาเรียน1!EZ22+เวลาเรียน2!EZ22)</f>
        <v/>
      </c>
      <c r="L22" s="235" t="str">
        <f t="shared" ca="1" si="0"/>
        <v/>
      </c>
      <c r="M22" s="240" t="str">
        <f ca="1">เวลาเรียน1!G22</f>
        <v/>
      </c>
      <c r="N22" s="97"/>
      <c r="O22" s="3" t="s">
        <v>110</v>
      </c>
    </row>
    <row r="23" spans="1:15" ht="15.75" customHeight="1" x14ac:dyDescent="0.25">
      <c r="A23" s="97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657"/>
      <c r="F23" s="230"/>
      <c r="G23" s="121"/>
      <c r="H23" s="237" t="str">
        <f ca="1">IF($C23="","",เวลาเรียน1!EW23+เวลาเรียน2!EW23)</f>
        <v/>
      </c>
      <c r="I23" s="238" t="str">
        <f ca="1">IF($C23="","",เวลาเรียน1!EX23+เวลาเรียน2!EX23)</f>
        <v/>
      </c>
      <c r="J23" s="238" t="str">
        <f ca="1">IF($C23="","",เวลาเรียน1!EY23+เวลาเรียน2!EY23)</f>
        <v/>
      </c>
      <c r="K23" s="239" t="str">
        <f ca="1">IF($C23="","",เวลาเรียน1!EZ23+เวลาเรียน2!EZ23)</f>
        <v/>
      </c>
      <c r="L23" s="235" t="str">
        <f t="shared" ca="1" si="0"/>
        <v/>
      </c>
      <c r="M23" s="240" t="str">
        <f ca="1">เวลาเรียน1!G23</f>
        <v/>
      </c>
      <c r="N23" s="97"/>
      <c r="O23" s="3" t="s">
        <v>122</v>
      </c>
    </row>
    <row r="24" spans="1:15" ht="15.75" customHeight="1" x14ac:dyDescent="0.25">
      <c r="A24" s="97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657"/>
      <c r="F24" s="230"/>
      <c r="G24" s="121"/>
      <c r="H24" s="237" t="str">
        <f ca="1">IF($C24="","",เวลาเรียน1!EW24+เวลาเรียน2!EW24)</f>
        <v/>
      </c>
      <c r="I24" s="238" t="str">
        <f ca="1">IF($C24="","",เวลาเรียน1!EX24+เวลาเรียน2!EX24)</f>
        <v/>
      </c>
      <c r="J24" s="238" t="str">
        <f ca="1">IF($C24="","",เวลาเรียน1!EY24+เวลาเรียน2!EY24)</f>
        <v/>
      </c>
      <c r="K24" s="239" t="str">
        <f ca="1">IF($C24="","",เวลาเรียน1!EZ24+เวลาเรียน2!EZ24)</f>
        <v/>
      </c>
      <c r="L24" s="235" t="str">
        <f t="shared" ca="1" si="0"/>
        <v/>
      </c>
      <c r="M24" s="240" t="str">
        <f ca="1">เวลาเรียน1!G24</f>
        <v/>
      </c>
      <c r="N24" s="97"/>
      <c r="O24" s="3" t="s">
        <v>111</v>
      </c>
    </row>
    <row r="25" spans="1:15" ht="15.75" customHeight="1" x14ac:dyDescent="0.25">
      <c r="A25" s="97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657"/>
      <c r="F25" s="230"/>
      <c r="G25" s="121"/>
      <c r="H25" s="237" t="str">
        <f ca="1">IF($C25="","",เวลาเรียน1!EW25+เวลาเรียน2!EW25)</f>
        <v/>
      </c>
      <c r="I25" s="238" t="str">
        <f ca="1">IF($C25="","",เวลาเรียน1!EX25+เวลาเรียน2!EX25)</f>
        <v/>
      </c>
      <c r="J25" s="238" t="str">
        <f ca="1">IF($C25="","",เวลาเรียน1!EY25+เวลาเรียน2!EY25)</f>
        <v/>
      </c>
      <c r="K25" s="239" t="str">
        <f ca="1">IF($C25="","",เวลาเรียน1!EZ25+เวลาเรียน2!EZ25)</f>
        <v/>
      </c>
      <c r="L25" s="235" t="str">
        <f t="shared" ca="1" si="0"/>
        <v/>
      </c>
      <c r="M25" s="240" t="str">
        <f ca="1">เวลาเรียน1!G25</f>
        <v/>
      </c>
      <c r="N25" s="97"/>
      <c r="O25" s="3" t="s">
        <v>123</v>
      </c>
    </row>
    <row r="26" spans="1:15" ht="15.75" customHeight="1" x14ac:dyDescent="0.25">
      <c r="A26" s="97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657"/>
      <c r="F26" s="230"/>
      <c r="G26" s="121"/>
      <c r="H26" s="237" t="str">
        <f ca="1">IF($C26="","",เวลาเรียน1!EW26+เวลาเรียน2!EW26)</f>
        <v/>
      </c>
      <c r="I26" s="238" t="str">
        <f ca="1">IF($C26="","",เวลาเรียน1!EX26+เวลาเรียน2!EX26)</f>
        <v/>
      </c>
      <c r="J26" s="238" t="str">
        <f ca="1">IF($C26="","",เวลาเรียน1!EY26+เวลาเรียน2!EY26)</f>
        <v/>
      </c>
      <c r="K26" s="239" t="str">
        <f ca="1">IF($C26="","",เวลาเรียน1!EZ26+เวลาเรียน2!EZ26)</f>
        <v/>
      </c>
      <c r="L26" s="235" t="str">
        <f t="shared" ca="1" si="0"/>
        <v/>
      </c>
      <c r="M26" s="240" t="str">
        <f ca="1">เวลาเรียน1!G26</f>
        <v/>
      </c>
      <c r="N26" s="97"/>
      <c r="O26" s="3" t="s">
        <v>112</v>
      </c>
    </row>
    <row r="27" spans="1:15" ht="15.75" customHeight="1" x14ac:dyDescent="0.25">
      <c r="A27" s="97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657"/>
      <c r="F27" s="230"/>
      <c r="G27" s="121"/>
      <c r="H27" s="237" t="str">
        <f ca="1">IF($C27="","",เวลาเรียน1!EW27+เวลาเรียน2!EW27)</f>
        <v/>
      </c>
      <c r="I27" s="238" t="str">
        <f ca="1">IF($C27="","",เวลาเรียน1!EX27+เวลาเรียน2!EX27)</f>
        <v/>
      </c>
      <c r="J27" s="238" t="str">
        <f ca="1">IF($C27="","",เวลาเรียน1!EY27+เวลาเรียน2!EY27)</f>
        <v/>
      </c>
      <c r="K27" s="239" t="str">
        <f ca="1">IF($C27="","",เวลาเรียน1!EZ27+เวลาเรียน2!EZ27)</f>
        <v/>
      </c>
      <c r="L27" s="235" t="str">
        <f t="shared" ca="1" si="0"/>
        <v/>
      </c>
      <c r="M27" s="240" t="str">
        <f ca="1">เวลาเรียน1!G27</f>
        <v/>
      </c>
      <c r="N27" s="97"/>
      <c r="O27" s="3" t="s">
        <v>124</v>
      </c>
    </row>
    <row r="28" spans="1:15" ht="15.75" customHeight="1" x14ac:dyDescent="0.25">
      <c r="A28" s="97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657"/>
      <c r="F28" s="230"/>
      <c r="G28" s="121"/>
      <c r="H28" s="237" t="str">
        <f ca="1">IF($C28="","",เวลาเรียน1!EW28+เวลาเรียน2!EW28)</f>
        <v/>
      </c>
      <c r="I28" s="238" t="str">
        <f ca="1">IF($C28="","",เวลาเรียน1!EX28+เวลาเรียน2!EX28)</f>
        <v/>
      </c>
      <c r="J28" s="238" t="str">
        <f ca="1">IF($C28="","",เวลาเรียน1!EY28+เวลาเรียน2!EY28)</f>
        <v/>
      </c>
      <c r="K28" s="239" t="str">
        <f ca="1">IF($C28="","",เวลาเรียน1!EZ28+เวลาเรียน2!EZ28)</f>
        <v/>
      </c>
      <c r="L28" s="235" t="str">
        <f t="shared" ca="1" si="0"/>
        <v/>
      </c>
      <c r="M28" s="240" t="str">
        <f ca="1">เวลาเรียน1!G28</f>
        <v/>
      </c>
      <c r="N28" s="97"/>
      <c r="O28" s="3" t="s">
        <v>113</v>
      </c>
    </row>
    <row r="29" spans="1:15" ht="15.75" customHeight="1" x14ac:dyDescent="0.25">
      <c r="A29" s="97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657"/>
      <c r="F29" s="230"/>
      <c r="G29" s="121"/>
      <c r="H29" s="237" t="str">
        <f ca="1">IF($C29="","",เวลาเรียน1!EW29+เวลาเรียน2!EW29)</f>
        <v/>
      </c>
      <c r="I29" s="238" t="str">
        <f ca="1">IF($C29="","",เวลาเรียน1!EX29+เวลาเรียน2!EX29)</f>
        <v/>
      </c>
      <c r="J29" s="238" t="str">
        <f ca="1">IF($C29="","",เวลาเรียน1!EY29+เวลาเรียน2!EY29)</f>
        <v/>
      </c>
      <c r="K29" s="239" t="str">
        <f ca="1">IF($C29="","",เวลาเรียน1!EZ29+เวลาเรียน2!EZ29)</f>
        <v/>
      </c>
      <c r="L29" s="235" t="str">
        <f t="shared" ca="1" si="0"/>
        <v/>
      </c>
      <c r="M29" s="240" t="str">
        <f ca="1">เวลาเรียน1!G29</f>
        <v/>
      </c>
      <c r="N29" s="97"/>
      <c r="O29" s="3" t="s">
        <v>125</v>
      </c>
    </row>
    <row r="30" spans="1:15" ht="15.75" customHeight="1" x14ac:dyDescent="0.25">
      <c r="A30" s="97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657"/>
      <c r="F30" s="230"/>
      <c r="G30" s="121"/>
      <c r="H30" s="237" t="str">
        <f ca="1">IF($C30="","",เวลาเรียน1!EW30+เวลาเรียน2!EW30)</f>
        <v/>
      </c>
      <c r="I30" s="238" t="str">
        <f ca="1">IF($C30="","",เวลาเรียน1!EX30+เวลาเรียน2!EX30)</f>
        <v/>
      </c>
      <c r="J30" s="238" t="str">
        <f ca="1">IF($C30="","",เวลาเรียน1!EY30+เวลาเรียน2!EY30)</f>
        <v/>
      </c>
      <c r="K30" s="239" t="str">
        <f ca="1">IF($C30="","",เวลาเรียน1!EZ30+เวลาเรียน2!EZ30)</f>
        <v/>
      </c>
      <c r="L30" s="235" t="str">
        <f t="shared" ca="1" si="0"/>
        <v/>
      </c>
      <c r="M30" s="240" t="str">
        <f ca="1">เวลาเรียน1!G30</f>
        <v/>
      </c>
      <c r="N30" s="97"/>
      <c r="O30" s="3" t="s">
        <v>114</v>
      </c>
    </row>
    <row r="31" spans="1:15" ht="15.75" customHeight="1" x14ac:dyDescent="0.25">
      <c r="A31" s="97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657"/>
      <c r="F31" s="230"/>
      <c r="G31" s="121"/>
      <c r="H31" s="237" t="str">
        <f ca="1">IF($C31="","",เวลาเรียน1!EW31+เวลาเรียน2!EW31)</f>
        <v/>
      </c>
      <c r="I31" s="238" t="str">
        <f ca="1">IF($C31="","",เวลาเรียน1!EX31+เวลาเรียน2!EX31)</f>
        <v/>
      </c>
      <c r="J31" s="238" t="str">
        <f ca="1">IF($C31="","",เวลาเรียน1!EY31+เวลาเรียน2!EY31)</f>
        <v/>
      </c>
      <c r="K31" s="239" t="str">
        <f ca="1">IF($C31="","",เวลาเรียน1!EZ31+เวลาเรียน2!EZ31)</f>
        <v/>
      </c>
      <c r="L31" s="235" t="str">
        <f t="shared" ca="1" si="0"/>
        <v/>
      </c>
      <c r="M31" s="240" t="str">
        <f ca="1">เวลาเรียน1!G31</f>
        <v/>
      </c>
      <c r="N31" s="97"/>
    </row>
    <row r="32" spans="1:15" ht="15.75" customHeight="1" x14ac:dyDescent="0.25">
      <c r="A32" s="97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657"/>
      <c r="F32" s="230"/>
      <c r="G32" s="121"/>
      <c r="H32" s="237" t="str">
        <f ca="1">IF($C32="","",เวลาเรียน1!EW32+เวลาเรียน2!EW32)</f>
        <v/>
      </c>
      <c r="I32" s="238" t="str">
        <f ca="1">IF($C32="","",เวลาเรียน1!EX32+เวลาเรียน2!EX32)</f>
        <v/>
      </c>
      <c r="J32" s="238" t="str">
        <f ca="1">IF($C32="","",เวลาเรียน1!EY32+เวลาเรียน2!EY32)</f>
        <v/>
      </c>
      <c r="K32" s="239" t="str">
        <f ca="1">IF($C32="","",เวลาเรียน1!EZ32+เวลาเรียน2!EZ32)</f>
        <v/>
      </c>
      <c r="L32" s="235" t="str">
        <f t="shared" ca="1" si="0"/>
        <v/>
      </c>
      <c r="M32" s="240" t="str">
        <f ca="1">เวลาเรียน1!G32</f>
        <v/>
      </c>
      <c r="N32" s="97"/>
    </row>
    <row r="33" spans="1:14" ht="15.75" customHeight="1" x14ac:dyDescent="0.25">
      <c r="A33" s="97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657"/>
      <c r="F33" s="230"/>
      <c r="G33" s="121"/>
      <c r="H33" s="237" t="str">
        <f ca="1">IF($C33="","",เวลาเรียน1!EW33+เวลาเรียน2!EW33)</f>
        <v/>
      </c>
      <c r="I33" s="238" t="str">
        <f ca="1">IF($C33="","",เวลาเรียน1!EX33+เวลาเรียน2!EX33)</f>
        <v/>
      </c>
      <c r="J33" s="238" t="str">
        <f ca="1">IF($C33="","",เวลาเรียน1!EY33+เวลาเรียน2!EY33)</f>
        <v/>
      </c>
      <c r="K33" s="239" t="str">
        <f ca="1">IF($C33="","",เวลาเรียน1!EZ33+เวลาเรียน2!EZ33)</f>
        <v/>
      </c>
      <c r="L33" s="235" t="str">
        <f t="shared" ca="1" si="0"/>
        <v/>
      </c>
      <c r="M33" s="240" t="str">
        <f ca="1">เวลาเรียน1!G33</f>
        <v/>
      </c>
      <c r="N33" s="97"/>
    </row>
    <row r="34" spans="1:14" ht="15.75" customHeight="1" x14ac:dyDescent="0.25">
      <c r="A34" s="97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657"/>
      <c r="F34" s="230"/>
      <c r="G34" s="121"/>
      <c r="H34" s="237" t="str">
        <f ca="1">IF($C34="","",เวลาเรียน1!EW34+เวลาเรียน2!EW34)</f>
        <v/>
      </c>
      <c r="I34" s="238" t="str">
        <f ca="1">IF($C34="","",เวลาเรียน1!EX34+เวลาเรียน2!EX34)</f>
        <v/>
      </c>
      <c r="J34" s="238" t="str">
        <f ca="1">IF($C34="","",เวลาเรียน1!EY34+เวลาเรียน2!EY34)</f>
        <v/>
      </c>
      <c r="K34" s="239" t="str">
        <f ca="1">IF($C34="","",เวลาเรียน1!EZ34+เวลาเรียน2!EZ34)</f>
        <v/>
      </c>
      <c r="L34" s="235" t="str">
        <f t="shared" ca="1" si="0"/>
        <v/>
      </c>
      <c r="M34" s="240" t="str">
        <f ca="1">เวลาเรียน1!G34</f>
        <v/>
      </c>
      <c r="N34" s="97"/>
    </row>
    <row r="35" spans="1:14" ht="15.75" customHeight="1" x14ac:dyDescent="0.25">
      <c r="A35" s="97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657"/>
      <c r="F35" s="230"/>
      <c r="G35" s="121"/>
      <c r="H35" s="237" t="str">
        <f ca="1">IF($C35="","",เวลาเรียน1!EW35+เวลาเรียน2!EW35)</f>
        <v/>
      </c>
      <c r="I35" s="238" t="str">
        <f ca="1">IF($C35="","",เวลาเรียน1!EX35+เวลาเรียน2!EX35)</f>
        <v/>
      </c>
      <c r="J35" s="238" t="str">
        <f ca="1">IF($C35="","",เวลาเรียน1!EY35+เวลาเรียน2!EY35)</f>
        <v/>
      </c>
      <c r="K35" s="239" t="str">
        <f ca="1">IF($C35="","",เวลาเรียน1!EZ35+เวลาเรียน2!EZ35)</f>
        <v/>
      </c>
      <c r="L35" s="235" t="str">
        <f t="shared" ca="1" si="0"/>
        <v/>
      </c>
      <c r="M35" s="240" t="str">
        <f ca="1">เวลาเรียน1!G35</f>
        <v/>
      </c>
      <c r="N35" s="97"/>
    </row>
    <row r="36" spans="1:14" ht="15.75" customHeight="1" x14ac:dyDescent="0.25">
      <c r="A36" s="97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657"/>
      <c r="F36" s="230"/>
      <c r="G36" s="121"/>
      <c r="H36" s="237" t="str">
        <f ca="1">IF($C36="","",เวลาเรียน1!EW36+เวลาเรียน2!EW36)</f>
        <v/>
      </c>
      <c r="I36" s="238" t="str">
        <f ca="1">IF($C36="","",เวลาเรียน1!EX36+เวลาเรียน2!EX36)</f>
        <v/>
      </c>
      <c r="J36" s="238" t="str">
        <f ca="1">IF($C36="","",เวลาเรียน1!EY36+เวลาเรียน2!EY36)</f>
        <v/>
      </c>
      <c r="K36" s="239" t="str">
        <f ca="1">IF($C36="","",เวลาเรียน1!EZ36+เวลาเรียน2!EZ36)</f>
        <v/>
      </c>
      <c r="L36" s="235" t="str">
        <f t="shared" ca="1" si="0"/>
        <v/>
      </c>
      <c r="M36" s="240" t="str">
        <f ca="1">เวลาเรียน1!G36</f>
        <v/>
      </c>
      <c r="N36" s="97"/>
    </row>
    <row r="37" spans="1:14" ht="15.75" customHeight="1" x14ac:dyDescent="0.25">
      <c r="A37" s="97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657"/>
      <c r="F37" s="230"/>
      <c r="G37" s="121"/>
      <c r="H37" s="237" t="str">
        <f ca="1">IF($C37="","",เวลาเรียน1!EW37+เวลาเรียน2!EW37)</f>
        <v/>
      </c>
      <c r="I37" s="238" t="str">
        <f ca="1">IF($C37="","",เวลาเรียน1!EX37+เวลาเรียน2!EX37)</f>
        <v/>
      </c>
      <c r="J37" s="238" t="str">
        <f ca="1">IF($C37="","",เวลาเรียน1!EY37+เวลาเรียน2!EY37)</f>
        <v/>
      </c>
      <c r="K37" s="239" t="str">
        <f ca="1">IF($C37="","",เวลาเรียน1!EZ37+เวลาเรียน2!EZ37)</f>
        <v/>
      </c>
      <c r="L37" s="235" t="str">
        <f t="shared" ca="1" si="0"/>
        <v/>
      </c>
      <c r="M37" s="240" t="str">
        <f ca="1">เวลาเรียน1!G37</f>
        <v/>
      </c>
      <c r="N37" s="97"/>
    </row>
    <row r="38" spans="1:14" ht="15.75" customHeight="1" x14ac:dyDescent="0.25">
      <c r="A38" s="97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657"/>
      <c r="F38" s="230"/>
      <c r="G38" s="121"/>
      <c r="H38" s="237" t="str">
        <f ca="1">IF($C38="","",เวลาเรียน1!EW38+เวลาเรียน2!EW38)</f>
        <v/>
      </c>
      <c r="I38" s="238" t="str">
        <f ca="1">IF($C38="","",เวลาเรียน1!EX38+เวลาเรียน2!EX38)</f>
        <v/>
      </c>
      <c r="J38" s="238" t="str">
        <f ca="1">IF($C38="","",เวลาเรียน1!EY38+เวลาเรียน2!EY38)</f>
        <v/>
      </c>
      <c r="K38" s="239" t="str">
        <f ca="1">IF($C38="","",เวลาเรียน1!EZ38+เวลาเรียน2!EZ38)</f>
        <v/>
      </c>
      <c r="L38" s="235" t="str">
        <f t="shared" ca="1" si="0"/>
        <v/>
      </c>
      <c r="M38" s="240" t="str">
        <f ca="1">เวลาเรียน1!G38</f>
        <v/>
      </c>
      <c r="N38" s="97"/>
    </row>
    <row r="39" spans="1:14" ht="15.75" customHeight="1" x14ac:dyDescent="0.25">
      <c r="A39" s="97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657"/>
      <c r="F39" s="230"/>
      <c r="G39" s="121"/>
      <c r="H39" s="237" t="str">
        <f ca="1">IF($C39="","",เวลาเรียน1!EW39+เวลาเรียน2!EW39)</f>
        <v/>
      </c>
      <c r="I39" s="238" t="str">
        <f ca="1">IF($C39="","",เวลาเรียน1!EX39+เวลาเรียน2!EX39)</f>
        <v/>
      </c>
      <c r="J39" s="238" t="str">
        <f ca="1">IF($C39="","",เวลาเรียน1!EY39+เวลาเรียน2!EY39)</f>
        <v/>
      </c>
      <c r="K39" s="239" t="str">
        <f ca="1">IF($C39="","",เวลาเรียน1!EZ39+เวลาเรียน2!EZ39)</f>
        <v/>
      </c>
      <c r="L39" s="235" t="str">
        <f t="shared" ca="1" si="0"/>
        <v/>
      </c>
      <c r="M39" s="240" t="str">
        <f ca="1">เวลาเรียน1!G39</f>
        <v/>
      </c>
      <c r="N39" s="97"/>
    </row>
    <row r="40" spans="1:14" ht="15.75" customHeight="1" x14ac:dyDescent="0.25">
      <c r="A40" s="97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657"/>
      <c r="F40" s="230"/>
      <c r="G40" s="121"/>
      <c r="H40" s="237" t="str">
        <f ca="1">IF($C40="","",เวลาเรียน1!EW40+เวลาเรียน2!EW40)</f>
        <v/>
      </c>
      <c r="I40" s="238" t="str">
        <f ca="1">IF($C40="","",เวลาเรียน1!EX40+เวลาเรียน2!EX40)</f>
        <v/>
      </c>
      <c r="J40" s="238" t="str">
        <f ca="1">IF($C40="","",เวลาเรียน1!EY40+เวลาเรียน2!EY40)</f>
        <v/>
      </c>
      <c r="K40" s="239" t="str">
        <f ca="1">IF($C40="","",เวลาเรียน1!EZ40+เวลาเรียน2!EZ40)</f>
        <v/>
      </c>
      <c r="L40" s="235" t="str">
        <f t="shared" ca="1" si="0"/>
        <v/>
      </c>
      <c r="M40" s="240" t="str">
        <f ca="1">เวลาเรียน1!G40</f>
        <v/>
      </c>
      <c r="N40" s="97"/>
    </row>
    <row r="41" spans="1:14" ht="15.75" customHeight="1" x14ac:dyDescent="0.25">
      <c r="A41" s="97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657"/>
      <c r="F41" s="230"/>
      <c r="G41" s="121"/>
      <c r="H41" s="237" t="str">
        <f ca="1">IF($C41="","",เวลาเรียน1!EW41+เวลาเรียน2!EW41)</f>
        <v/>
      </c>
      <c r="I41" s="238" t="str">
        <f ca="1">IF($C41="","",เวลาเรียน1!EX41+เวลาเรียน2!EX41)</f>
        <v/>
      </c>
      <c r="J41" s="238" t="str">
        <f ca="1">IF($C41="","",เวลาเรียน1!EY41+เวลาเรียน2!EY41)</f>
        <v/>
      </c>
      <c r="K41" s="239" t="str">
        <f ca="1">IF($C41="","",เวลาเรียน1!EZ41+เวลาเรียน2!EZ41)</f>
        <v/>
      </c>
      <c r="L41" s="235" t="str">
        <f t="shared" ca="1" si="0"/>
        <v/>
      </c>
      <c r="M41" s="240" t="str">
        <f ca="1">เวลาเรียน1!G41</f>
        <v/>
      </c>
      <c r="N41" s="97"/>
    </row>
    <row r="42" spans="1:14" ht="15.75" customHeight="1" x14ac:dyDescent="0.25">
      <c r="A42" s="97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657"/>
      <c r="F42" s="230"/>
      <c r="G42" s="121"/>
      <c r="H42" s="237" t="str">
        <f ca="1">IF($C42="","",เวลาเรียน1!EW42+เวลาเรียน2!EW42)</f>
        <v/>
      </c>
      <c r="I42" s="238" t="str">
        <f ca="1">IF($C42="","",เวลาเรียน1!EX42+เวลาเรียน2!EX42)</f>
        <v/>
      </c>
      <c r="J42" s="238" t="str">
        <f ca="1">IF($C42="","",เวลาเรียน1!EY42+เวลาเรียน2!EY42)</f>
        <v/>
      </c>
      <c r="K42" s="239" t="str">
        <f ca="1">IF($C42="","",เวลาเรียน1!EZ42+เวลาเรียน2!EZ42)</f>
        <v/>
      </c>
      <c r="L42" s="235" t="str">
        <f t="shared" ca="1" si="0"/>
        <v/>
      </c>
      <c r="M42" s="240" t="str">
        <f ca="1">เวลาเรียน1!G42</f>
        <v/>
      </c>
      <c r="N42" s="97"/>
    </row>
    <row r="43" spans="1:14" ht="15.75" customHeight="1" x14ac:dyDescent="0.25">
      <c r="A43" s="97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657"/>
      <c r="F43" s="230"/>
      <c r="G43" s="121"/>
      <c r="H43" s="237" t="str">
        <f ca="1">IF($C43="","",เวลาเรียน1!EW43+เวลาเรียน2!EW43)</f>
        <v/>
      </c>
      <c r="I43" s="238" t="str">
        <f ca="1">IF($C43="","",เวลาเรียน1!EX43+เวลาเรียน2!EX43)</f>
        <v/>
      </c>
      <c r="J43" s="238" t="str">
        <f ca="1">IF($C43="","",เวลาเรียน1!EY43+เวลาเรียน2!EY43)</f>
        <v/>
      </c>
      <c r="K43" s="239" t="str">
        <f ca="1">IF($C43="","",เวลาเรียน1!EZ43+เวลาเรียน2!EZ43)</f>
        <v/>
      </c>
      <c r="L43" s="235" t="str">
        <f t="shared" ca="1" si="0"/>
        <v/>
      </c>
      <c r="M43" s="240" t="str">
        <f ca="1">เวลาเรียน1!G43</f>
        <v/>
      </c>
      <c r="N43" s="97"/>
    </row>
    <row r="44" spans="1:14" ht="15.75" customHeight="1" x14ac:dyDescent="0.25">
      <c r="A44" s="97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657"/>
      <c r="F44" s="230"/>
      <c r="G44" s="121"/>
      <c r="H44" s="237" t="str">
        <f ca="1">IF($C44="","",เวลาเรียน1!EW44+เวลาเรียน2!EW44)</f>
        <v/>
      </c>
      <c r="I44" s="238" t="str">
        <f ca="1">IF($C44="","",เวลาเรียน1!EX44+เวลาเรียน2!EX44)</f>
        <v/>
      </c>
      <c r="J44" s="238" t="str">
        <f ca="1">IF($C44="","",เวลาเรียน1!EY44+เวลาเรียน2!EY44)</f>
        <v/>
      </c>
      <c r="K44" s="239" t="str">
        <f ca="1">IF($C44="","",เวลาเรียน1!EZ44+เวลาเรียน2!EZ44)</f>
        <v/>
      </c>
      <c r="L44" s="235" t="str">
        <f t="shared" ca="1" si="0"/>
        <v/>
      </c>
      <c r="M44" s="240" t="str">
        <f ca="1">เวลาเรียน1!G44</f>
        <v/>
      </c>
      <c r="N44" s="97"/>
    </row>
    <row r="45" spans="1:14" ht="15.75" customHeight="1" x14ac:dyDescent="0.25">
      <c r="A45" s="97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657"/>
      <c r="F45" s="230"/>
      <c r="G45" s="121"/>
      <c r="H45" s="237" t="str">
        <f ca="1">IF($C45="","",เวลาเรียน1!EW45+เวลาเรียน2!EW45)</f>
        <v/>
      </c>
      <c r="I45" s="238" t="str">
        <f ca="1">IF($C45="","",เวลาเรียน1!EX45+เวลาเรียน2!EX45)</f>
        <v/>
      </c>
      <c r="J45" s="238" t="str">
        <f ca="1">IF($C45="","",เวลาเรียน1!EY45+เวลาเรียน2!EY45)</f>
        <v/>
      </c>
      <c r="K45" s="239" t="str">
        <f ca="1">IF($C45="","",เวลาเรียน1!EZ45+เวลาเรียน2!EZ45)</f>
        <v/>
      </c>
      <c r="L45" s="235" t="str">
        <f t="shared" ca="1" si="0"/>
        <v/>
      </c>
      <c r="M45" s="240" t="str">
        <f ca="1">เวลาเรียน1!G45</f>
        <v/>
      </c>
      <c r="N45" s="97"/>
    </row>
    <row r="46" spans="1:14" ht="15.75" customHeight="1" x14ac:dyDescent="0.25">
      <c r="A46" s="97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657"/>
      <c r="F46" s="230"/>
      <c r="G46" s="121"/>
      <c r="H46" s="237" t="str">
        <f ca="1">IF($C46="","",เวลาเรียน1!EW46+เวลาเรียน2!EW46)</f>
        <v/>
      </c>
      <c r="I46" s="238" t="str">
        <f ca="1">IF($C46="","",เวลาเรียน1!EX46+เวลาเรียน2!EX46)</f>
        <v/>
      </c>
      <c r="J46" s="238" t="str">
        <f ca="1">IF($C46="","",เวลาเรียน1!EY46+เวลาเรียน2!EY46)</f>
        <v/>
      </c>
      <c r="K46" s="239" t="str">
        <f ca="1">IF($C46="","",เวลาเรียน1!EZ46+เวลาเรียน2!EZ46)</f>
        <v/>
      </c>
      <c r="L46" s="235" t="str">
        <f t="shared" ca="1" si="0"/>
        <v/>
      </c>
      <c r="M46" s="240" t="str">
        <f ca="1">เวลาเรียน1!G46</f>
        <v/>
      </c>
      <c r="N46" s="97"/>
    </row>
    <row r="47" spans="1:14" ht="15.75" customHeight="1" x14ac:dyDescent="0.25">
      <c r="A47" s="97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657"/>
      <c r="F47" s="230"/>
      <c r="G47" s="121"/>
      <c r="H47" s="237" t="str">
        <f ca="1">IF($C47="","",เวลาเรียน1!EW47+เวลาเรียน2!EW47)</f>
        <v/>
      </c>
      <c r="I47" s="238" t="str">
        <f ca="1">IF($C47="","",เวลาเรียน1!EX47+เวลาเรียน2!EX47)</f>
        <v/>
      </c>
      <c r="J47" s="238" t="str">
        <f ca="1">IF($C47="","",เวลาเรียน1!EY47+เวลาเรียน2!EY47)</f>
        <v/>
      </c>
      <c r="K47" s="239" t="str">
        <f ca="1">IF($C47="","",เวลาเรียน1!EZ47+เวลาเรียน2!EZ47)</f>
        <v/>
      </c>
      <c r="L47" s="235" t="str">
        <f t="shared" ca="1" si="0"/>
        <v/>
      </c>
      <c r="M47" s="240" t="str">
        <f ca="1">เวลาเรียน1!G47</f>
        <v/>
      </c>
      <c r="N47" s="97"/>
    </row>
    <row r="48" spans="1:14" ht="15.75" customHeight="1" x14ac:dyDescent="0.25">
      <c r="A48" s="97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657"/>
      <c r="F48" s="230"/>
      <c r="G48" s="121"/>
      <c r="H48" s="237" t="str">
        <f ca="1">IF($C48="","",เวลาเรียน1!EW48+เวลาเรียน2!EW48)</f>
        <v/>
      </c>
      <c r="I48" s="238" t="str">
        <f ca="1">IF($C48="","",เวลาเรียน1!EX48+เวลาเรียน2!EX48)</f>
        <v/>
      </c>
      <c r="J48" s="238" t="str">
        <f ca="1">IF($C48="","",เวลาเรียน1!EY48+เวลาเรียน2!EY48)</f>
        <v/>
      </c>
      <c r="K48" s="239" t="str">
        <f ca="1">IF($C48="","",เวลาเรียน1!EZ48+เวลาเรียน2!EZ48)</f>
        <v/>
      </c>
      <c r="L48" s="235" t="str">
        <f t="shared" ca="1" si="0"/>
        <v/>
      </c>
      <c r="M48" s="240" t="str">
        <f ca="1">เวลาเรียน1!G48</f>
        <v/>
      </c>
      <c r="N48" s="97"/>
    </row>
    <row r="49" spans="1:14" ht="15.75" customHeight="1" x14ac:dyDescent="0.25">
      <c r="A49" s="97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657"/>
      <c r="F49" s="230"/>
      <c r="G49" s="121"/>
      <c r="H49" s="237" t="str">
        <f ca="1">IF($C49="","",เวลาเรียน1!EW49+เวลาเรียน2!EW49)</f>
        <v/>
      </c>
      <c r="I49" s="238" t="str">
        <f ca="1">IF($C49="","",เวลาเรียน1!EX49+เวลาเรียน2!EX49)</f>
        <v/>
      </c>
      <c r="J49" s="238" t="str">
        <f ca="1">IF($C49="","",เวลาเรียน1!EY49+เวลาเรียน2!EY49)</f>
        <v/>
      </c>
      <c r="K49" s="239" t="str">
        <f ca="1">IF($C49="","",เวลาเรียน1!EZ49+เวลาเรียน2!EZ49)</f>
        <v/>
      </c>
      <c r="L49" s="235" t="str">
        <f t="shared" ca="1" si="0"/>
        <v/>
      </c>
      <c r="M49" s="240" t="str">
        <f ca="1">เวลาเรียน1!G49</f>
        <v/>
      </c>
      <c r="N49" s="97"/>
    </row>
    <row r="50" spans="1:14" ht="15.75" customHeight="1" x14ac:dyDescent="0.25">
      <c r="A50" s="97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657"/>
      <c r="F50" s="230"/>
      <c r="G50" s="121"/>
      <c r="H50" s="237" t="str">
        <f ca="1">IF($C50="","",เวลาเรียน1!EW50+เวลาเรียน2!EW50)</f>
        <v/>
      </c>
      <c r="I50" s="238" t="str">
        <f ca="1">IF($C50="","",เวลาเรียน1!EX50+เวลาเรียน2!EX50)</f>
        <v/>
      </c>
      <c r="J50" s="238" t="str">
        <f ca="1">IF($C50="","",เวลาเรียน1!EY50+เวลาเรียน2!EY50)</f>
        <v/>
      </c>
      <c r="K50" s="239" t="str">
        <f ca="1">IF($C50="","",เวลาเรียน1!EZ50+เวลาเรียน2!EZ50)</f>
        <v/>
      </c>
      <c r="L50" s="235" t="str">
        <f t="shared" ca="1" si="0"/>
        <v/>
      </c>
      <c r="M50" s="240" t="str">
        <f ca="1">เวลาเรียน1!G50</f>
        <v/>
      </c>
      <c r="N50" s="97"/>
    </row>
    <row r="51" spans="1:14" ht="15.75" customHeight="1" x14ac:dyDescent="0.25">
      <c r="A51" s="97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657"/>
      <c r="F51" s="230"/>
      <c r="G51" s="121"/>
      <c r="H51" s="237" t="str">
        <f ca="1">IF($C51="","",เวลาเรียน1!EW51+เวลาเรียน2!EW51)</f>
        <v/>
      </c>
      <c r="I51" s="238" t="str">
        <f ca="1">IF($C51="","",เวลาเรียน1!EX51+เวลาเรียน2!EX51)</f>
        <v/>
      </c>
      <c r="J51" s="238" t="str">
        <f ca="1">IF($C51="","",เวลาเรียน1!EY51+เวลาเรียน2!EY51)</f>
        <v/>
      </c>
      <c r="K51" s="239" t="str">
        <f ca="1">IF($C51="","",เวลาเรียน1!EZ51+เวลาเรียน2!EZ51)</f>
        <v/>
      </c>
      <c r="L51" s="235" t="str">
        <f t="shared" ca="1" si="0"/>
        <v/>
      </c>
      <c r="M51" s="240" t="str">
        <f ca="1">เวลาเรียน1!G51</f>
        <v/>
      </c>
      <c r="N51" s="97"/>
    </row>
    <row r="52" spans="1:14" ht="15.75" customHeight="1" x14ac:dyDescent="0.25">
      <c r="A52" s="97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664"/>
      <c r="F52" s="241"/>
      <c r="G52" s="134"/>
      <c r="H52" s="242" t="str">
        <f ca="1">IF($C52="","",เวลาเรียน1!EW52+เวลาเรียน2!EW52)</f>
        <v/>
      </c>
      <c r="I52" s="243" t="str">
        <f ca="1">IF($C52="","",เวลาเรียน1!EX52+เวลาเรียน2!EX52)</f>
        <v/>
      </c>
      <c r="J52" s="243" t="str">
        <f ca="1">IF($C52="","",เวลาเรียน1!EY52+เวลาเรียน2!EY52)</f>
        <v/>
      </c>
      <c r="K52" s="244" t="str">
        <f ca="1">IF($C52="","",เวลาเรียน1!EZ52+เวลาเรียน2!EZ52)</f>
        <v/>
      </c>
      <c r="L52" s="245" t="str">
        <f t="shared" ca="1" si="0"/>
        <v/>
      </c>
      <c r="M52" s="246" t="str">
        <f ca="1">เวลาเรียน1!G52</f>
        <v/>
      </c>
      <c r="N52" s="97"/>
    </row>
    <row r="53" spans="1:14" ht="15" x14ac:dyDescent="0.25">
      <c r="A53" s="9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97"/>
    </row>
    <row r="54" spans="1:14" ht="15" hidden="1" x14ac:dyDescent="0.25"/>
    <row r="55" spans="1:14" ht="15" hidden="1" x14ac:dyDescent="0.25"/>
    <row r="56" spans="1:14" ht="15" hidden="1" x14ac:dyDescent="0.25"/>
    <row r="57" spans="1:14" ht="15" hidden="1" x14ac:dyDescent="0.25"/>
    <row r="58" spans="1:14" ht="15" hidden="1" x14ac:dyDescent="0.25"/>
    <row r="59" spans="1:14" ht="15" hidden="1" x14ac:dyDescent="0.25"/>
    <row r="60" spans="1:14" ht="15" hidden="1" x14ac:dyDescent="0.25"/>
    <row r="61" spans="1:14" ht="15" hidden="1" x14ac:dyDescent="0.25"/>
    <row r="62" spans="1:14" ht="15" hidden="1" x14ac:dyDescent="0.25"/>
    <row r="63" spans="1:14" ht="15" hidden="1" x14ac:dyDescent="0.25"/>
  </sheetData>
  <sheetProtection password="CC3D" sheet="1" objects="1" scenarios="1"/>
  <mergeCells count="57">
    <mergeCell ref="M3:M7"/>
    <mergeCell ref="B3:B7"/>
    <mergeCell ref="C3:C7"/>
    <mergeCell ref="D3:E7"/>
    <mergeCell ref="D19:E19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43:E43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50:E50"/>
    <mergeCell ref="D51:E51"/>
    <mergeCell ref="D52:E52"/>
    <mergeCell ref="D44:E44"/>
    <mergeCell ref="D45:E45"/>
    <mergeCell ref="D46:E46"/>
    <mergeCell ref="D47:E47"/>
    <mergeCell ref="D48:E48"/>
    <mergeCell ref="D49:E49"/>
    <mergeCell ref="H3:L4"/>
    <mergeCell ref="H5:I5"/>
    <mergeCell ref="K5:L5"/>
    <mergeCell ref="H6:H7"/>
    <mergeCell ref="I6:I7"/>
    <mergeCell ref="J6:J7"/>
    <mergeCell ref="K6:K7"/>
    <mergeCell ref="L6:L7"/>
  </mergeCells>
  <conditionalFormatting sqref="L8:L52">
    <cfRule type="cellIs" dxfId="1359" priority="5" operator="lessThan">
      <formula>80</formula>
    </cfRule>
  </conditionalFormatting>
  <conditionalFormatting sqref="M8:M52">
    <cfRule type="cellIs" dxfId="1358" priority="1" operator="notEqual">
      <formula>""""""</formula>
    </cfRule>
  </conditionalFormatting>
  <pageMargins left="0.59055118110236227" right="0.31496062992125984" top="0.27559055118110237" bottom="0.31496062992125984" header="0.31496062992125984" footer="0.31496062992125984"/>
  <pageSetup paperSize="9" orientation="portrait" blackAndWhite="1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P53"/>
  <sheetViews>
    <sheetView workbookViewId="0">
      <pane xSplit="1" ySplit="7" topLeftCell="T8" activePane="bottomRight" state="frozen"/>
      <selection activeCell="BL7" sqref="BL7"/>
      <selection pane="topRight" activeCell="BL7" sqref="BL7"/>
      <selection pane="bottomLeft" activeCell="BL7" sqref="BL7"/>
      <selection pane="bottomRight" activeCell="AW8" sqref="AW8"/>
    </sheetView>
  </sheetViews>
  <sheetFormatPr defaultColWidth="0" defaultRowHeight="18.75" customHeight="1" zeroHeight="1" x14ac:dyDescent="0.3"/>
  <cols>
    <col min="1" max="1" width="2.625" style="358" customWidth="1"/>
    <col min="2" max="2" width="4.125" style="358" bestFit="1" customWidth="1"/>
    <col min="3" max="3" width="6.75" style="358" customWidth="1"/>
    <col min="4" max="4" width="20.5" style="358" customWidth="1"/>
    <col min="5" max="5" width="5" style="358" bestFit="1" customWidth="1"/>
    <col min="6" max="6" width="3.5" style="358" bestFit="1" customWidth="1"/>
    <col min="7" max="7" width="5" style="358" bestFit="1" customWidth="1"/>
    <col min="8" max="8" width="3.5" style="358" bestFit="1" customWidth="1"/>
    <col min="9" max="9" width="5" style="358" bestFit="1" customWidth="1"/>
    <col min="10" max="10" width="3.5" style="358" bestFit="1" customWidth="1"/>
    <col min="11" max="11" width="5" style="358" bestFit="1" customWidth="1"/>
    <col min="12" max="12" width="3.5" style="358" bestFit="1" customWidth="1"/>
    <col min="13" max="13" width="5" style="358" bestFit="1" customWidth="1"/>
    <col min="14" max="14" width="3.5" style="358" bestFit="1" customWidth="1"/>
    <col min="15" max="15" width="5" style="358" bestFit="1" customWidth="1"/>
    <col min="16" max="16" width="3.5" style="358" bestFit="1" customWidth="1"/>
    <col min="17" max="17" width="5" style="358" bestFit="1" customWidth="1"/>
    <col min="18" max="18" width="3.5" style="358" bestFit="1" customWidth="1"/>
    <col min="19" max="19" width="4.125" style="358" bestFit="1" customWidth="1"/>
    <col min="20" max="20" width="6.75" style="358" customWidth="1"/>
    <col min="21" max="21" width="20.5" style="358" customWidth="1"/>
    <col min="22" max="22" width="5" style="358" bestFit="1" customWidth="1"/>
    <col min="23" max="23" width="3.5" style="358" bestFit="1" customWidth="1"/>
    <col min="24" max="24" width="5" style="358" bestFit="1" customWidth="1"/>
    <col min="25" max="25" width="3.5" style="358" bestFit="1" customWidth="1"/>
    <col min="26" max="26" width="5" style="358" bestFit="1" customWidth="1"/>
    <col min="27" max="27" width="3.5" style="358" bestFit="1" customWidth="1"/>
    <col min="28" max="28" width="5" style="358" bestFit="1" customWidth="1"/>
    <col min="29" max="29" width="3.5" style="358" bestFit="1" customWidth="1"/>
    <col min="30" max="30" width="5" style="358" bestFit="1" customWidth="1"/>
    <col min="31" max="31" width="3.5" style="358" bestFit="1" customWidth="1"/>
    <col min="32" max="32" width="5" style="358" bestFit="1" customWidth="1"/>
    <col min="33" max="33" width="3.5" style="358" bestFit="1" customWidth="1"/>
    <col min="34" max="34" width="5" style="358" bestFit="1" customWidth="1"/>
    <col min="35" max="35" width="3.5" style="358" bestFit="1" customWidth="1"/>
    <col min="36" max="36" width="4.125" style="358" bestFit="1" customWidth="1"/>
    <col min="37" max="37" width="6.75" style="358" customWidth="1"/>
    <col min="38" max="38" width="20.5" style="358" customWidth="1"/>
    <col min="39" max="39" width="5" style="358" bestFit="1" customWidth="1"/>
    <col min="40" max="40" width="3.5" style="358" bestFit="1" customWidth="1"/>
    <col min="41" max="41" width="5" style="358" bestFit="1" customWidth="1"/>
    <col min="42" max="42" width="3.5" style="358" bestFit="1" customWidth="1"/>
    <col min="43" max="43" width="5" style="358" bestFit="1" customWidth="1"/>
    <col min="44" max="44" width="3.5" style="358" bestFit="1" customWidth="1"/>
    <col min="45" max="45" width="5" style="358" bestFit="1" customWidth="1"/>
    <col min="46" max="46" width="3.5" style="358" bestFit="1" customWidth="1"/>
    <col min="47" max="48" width="9.875" style="358" customWidth="1"/>
    <col min="49" max="49" width="7.125" style="358" customWidth="1"/>
    <col min="50" max="50" width="9" style="358" customWidth="1"/>
    <col min="51" max="68" width="0" hidden="1" customWidth="1"/>
    <col min="69" max="16384" width="9" hidden="1"/>
  </cols>
  <sheetData>
    <row r="1" spans="1:50" ht="50.25" customHeight="1" x14ac:dyDescent="0.3">
      <c r="A1" s="354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4"/>
      <c r="AD1" s="354"/>
      <c r="AE1" s="354"/>
      <c r="AF1" s="354"/>
      <c r="AG1" s="354"/>
      <c r="AH1" s="354"/>
      <c r="AI1" s="354"/>
      <c r="AJ1" s="354"/>
      <c r="AK1" s="354"/>
      <c r="AL1" s="354"/>
      <c r="AM1" s="354"/>
      <c r="AN1" s="354"/>
      <c r="AO1" s="354"/>
      <c r="AP1" s="354"/>
      <c r="AQ1" s="354"/>
      <c r="AR1" s="354"/>
      <c r="AS1" s="354"/>
      <c r="AT1" s="354"/>
      <c r="AU1" s="354"/>
      <c r="AV1" s="354"/>
      <c r="AW1" s="354"/>
      <c r="AX1" s="354"/>
    </row>
    <row r="2" spans="1:50" s="428" customFormat="1" ht="30" customHeight="1" x14ac:dyDescent="0.35">
      <c r="A2" s="427"/>
      <c r="B2" s="511"/>
      <c r="C2" s="511"/>
      <c r="D2" s="512" t="str">
        <f>"โรงเรียน" &amp; หน้าหลัก!E5</f>
        <v>โรงเรียนวัดโคกเจริญ</v>
      </c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4"/>
      <c r="S2" s="511"/>
      <c r="T2" s="511"/>
      <c r="U2" s="512" t="str">
        <f>D2</f>
        <v>โรงเรียนวัดโคกเจริญ</v>
      </c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2" t="str">
        <f>U2</f>
        <v>โรงเรียนวัดโคกเจริญ</v>
      </c>
      <c r="AM2" s="511"/>
      <c r="AN2" s="511"/>
      <c r="AO2" s="511"/>
      <c r="AP2" s="511"/>
      <c r="AQ2" s="511"/>
      <c r="AR2" s="511"/>
      <c r="AS2" s="511"/>
      <c r="AT2" s="511"/>
      <c r="AU2" s="511"/>
      <c r="AV2" s="511"/>
      <c r="AW2" s="511"/>
      <c r="AX2" s="427"/>
    </row>
    <row r="3" spans="1:50" s="428" customFormat="1" ht="23.25" x14ac:dyDescent="0.35">
      <c r="A3" s="427"/>
      <c r="B3" s="511"/>
      <c r="C3" s="511"/>
      <c r="D3" s="515" t="str">
        <f>"รายงานผลการเรียนของนักเรียนชั้น" &amp; หน้าหลัก!E12 &amp; " ห้อง " &amp; หน้าหลัก!I12</f>
        <v>รายงานผลการเรียนของนักเรียนชั้นประถมศึกษาปีที่ 5 ห้อง 1</v>
      </c>
      <c r="E3" s="513"/>
      <c r="F3" s="513"/>
      <c r="G3" s="513"/>
      <c r="H3" s="513"/>
      <c r="I3" s="513"/>
      <c r="J3" s="513"/>
      <c r="K3" s="513"/>
      <c r="L3" s="513"/>
      <c r="M3" s="513"/>
      <c r="N3" s="513"/>
      <c r="O3" s="513"/>
      <c r="P3" s="513"/>
      <c r="Q3" s="513"/>
      <c r="R3" s="514"/>
      <c r="S3" s="511"/>
      <c r="T3" s="511"/>
      <c r="U3" s="515" t="str">
        <f>D3</f>
        <v>รายงานผลการเรียนของนักเรียนชั้นประถมศึกษาปีที่ 5 ห้อง 1</v>
      </c>
      <c r="V3" s="511"/>
      <c r="W3" s="511"/>
      <c r="X3" s="511"/>
      <c r="Y3" s="511"/>
      <c r="Z3" s="511"/>
      <c r="AA3" s="511"/>
      <c r="AB3" s="511"/>
      <c r="AC3" s="511"/>
      <c r="AD3" s="511"/>
      <c r="AE3" s="511"/>
      <c r="AF3" s="511"/>
      <c r="AG3" s="511"/>
      <c r="AH3" s="511"/>
      <c r="AI3" s="511"/>
      <c r="AJ3" s="511"/>
      <c r="AK3" s="511"/>
      <c r="AL3" s="515" t="str">
        <f>U3</f>
        <v>รายงานผลการเรียนของนักเรียนชั้นประถมศึกษาปีที่ 5 ห้อง 1</v>
      </c>
      <c r="AM3" s="511"/>
      <c r="AN3" s="511"/>
      <c r="AO3" s="511"/>
      <c r="AP3" s="511"/>
      <c r="AQ3" s="511"/>
      <c r="AR3" s="511"/>
      <c r="AS3" s="511"/>
      <c r="AT3" s="511"/>
      <c r="AU3" s="511"/>
      <c r="AV3" s="511"/>
      <c r="AW3" s="511"/>
      <c r="AX3" s="427"/>
    </row>
    <row r="4" spans="1:50" s="428" customFormat="1" ht="23.25" x14ac:dyDescent="0.35">
      <c r="A4" s="427"/>
      <c r="B4" s="513"/>
      <c r="C4" s="513"/>
      <c r="D4" s="516" t="str">
        <f>" ปีการศึกษา " &amp; หน้าหลัก!K12</f>
        <v xml:space="preserve"> ปีการศึกษา 2561</v>
      </c>
      <c r="E4" s="516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  <c r="Q4" s="516"/>
      <c r="R4" s="516"/>
      <c r="S4" s="513"/>
      <c r="T4" s="513"/>
      <c r="U4" s="516" t="str">
        <f>D4</f>
        <v xml:space="preserve"> ปีการศึกษา 2561</v>
      </c>
      <c r="V4" s="513"/>
      <c r="W4" s="513"/>
      <c r="X4" s="516"/>
      <c r="Y4" s="516"/>
      <c r="Z4" s="516"/>
      <c r="AA4" s="516"/>
      <c r="AB4" s="516"/>
      <c r="AC4" s="516"/>
      <c r="AD4" s="516"/>
      <c r="AE4" s="516"/>
      <c r="AF4" s="516"/>
      <c r="AG4" s="516"/>
      <c r="AH4" s="516"/>
      <c r="AI4" s="516"/>
      <c r="AJ4" s="513"/>
      <c r="AK4" s="513"/>
      <c r="AL4" s="516" t="str">
        <f>D4</f>
        <v xml:space="preserve"> ปีการศึกษา 2561</v>
      </c>
      <c r="AM4" s="516"/>
      <c r="AN4" s="516"/>
      <c r="AO4" s="516"/>
      <c r="AP4" s="516"/>
      <c r="AQ4" s="516"/>
      <c r="AR4" s="516"/>
      <c r="AS4" s="516"/>
      <c r="AT4" s="516"/>
      <c r="AU4" s="517"/>
      <c r="AV4" s="517"/>
      <c r="AW4" s="517"/>
      <c r="AX4" s="427"/>
    </row>
    <row r="5" spans="1:50" ht="14.25" customHeight="1" x14ac:dyDescent="0.3">
      <c r="A5" s="354"/>
      <c r="B5" s="702" t="s">
        <v>73</v>
      </c>
      <c r="C5" s="703" t="s">
        <v>86</v>
      </c>
      <c r="D5" s="702" t="s">
        <v>87</v>
      </c>
      <c r="E5" s="708" t="str">
        <f ca="1">คะแนน1!$D3</f>
        <v>ท15101</v>
      </c>
      <c r="F5" s="709"/>
      <c r="G5" s="704" t="str">
        <f ca="1">คะแนน2!$D3</f>
        <v>ค15101</v>
      </c>
      <c r="H5" s="705"/>
      <c r="I5" s="708" t="str">
        <f ca="1">คะแนน3!$D3</f>
        <v>ว15101</v>
      </c>
      <c r="J5" s="709"/>
      <c r="K5" s="704" t="str">
        <f ca="1">คะแนน4!$D3</f>
        <v>ส15101</v>
      </c>
      <c r="L5" s="705"/>
      <c r="M5" s="708" t="str">
        <f ca="1">คะแนน5!$D3</f>
        <v>พ15101</v>
      </c>
      <c r="N5" s="709"/>
      <c r="O5" s="704" t="str">
        <f ca="1">คะแนน6!$D3</f>
        <v>ศ15101</v>
      </c>
      <c r="P5" s="705"/>
      <c r="Q5" s="708" t="str">
        <f ca="1">คะแนน7!$D3</f>
        <v>ง15101</v>
      </c>
      <c r="R5" s="710"/>
      <c r="S5" s="702" t="s">
        <v>73</v>
      </c>
      <c r="T5" s="703" t="s">
        <v>86</v>
      </c>
      <c r="U5" s="702" t="s">
        <v>87</v>
      </c>
      <c r="V5" s="708" t="str">
        <f ca="1">คะแนน8!$D3</f>
        <v>อ15101</v>
      </c>
      <c r="W5" s="709"/>
      <c r="X5" s="704" t="str">
        <f ca="1">คะแนน9!$D3</f>
        <v>ส15102</v>
      </c>
      <c r="Y5" s="705"/>
      <c r="Z5" s="708" t="str">
        <f ca="1">คะแนน10!$D3</f>
        <v>ส15235</v>
      </c>
      <c r="AA5" s="709"/>
      <c r="AB5" s="704" t="str">
        <f ca="1">คะแนน11!$D3</f>
        <v/>
      </c>
      <c r="AC5" s="705"/>
      <c r="AD5" s="708" t="str">
        <f ca="1">คะแนน12!$D3</f>
        <v/>
      </c>
      <c r="AE5" s="709"/>
      <c r="AF5" s="704" t="str">
        <f ca="1">คะแนน13!$D3</f>
        <v/>
      </c>
      <c r="AG5" s="705"/>
      <c r="AH5" s="708" t="str">
        <f ca="1">คะแนน14!$D3</f>
        <v/>
      </c>
      <c r="AI5" s="710"/>
      <c r="AJ5" s="702" t="s">
        <v>73</v>
      </c>
      <c r="AK5" s="703" t="s">
        <v>86</v>
      </c>
      <c r="AL5" s="702" t="s">
        <v>87</v>
      </c>
      <c r="AM5" s="704" t="str">
        <f ca="1">คะแนน15!$D3</f>
        <v/>
      </c>
      <c r="AN5" s="705"/>
      <c r="AO5" s="708" t="str">
        <f ca="1">คะแนน16!$D3</f>
        <v/>
      </c>
      <c r="AP5" s="709"/>
      <c r="AQ5" s="704" t="str">
        <f ca="1">คะแนน17!$D3</f>
        <v/>
      </c>
      <c r="AR5" s="705"/>
      <c r="AS5" s="708" t="str">
        <f ca="1">คะแนน18!$D3</f>
        <v/>
      </c>
      <c r="AT5" s="710"/>
      <c r="AU5" s="714" t="s">
        <v>290</v>
      </c>
      <c r="AV5" s="714" t="s">
        <v>291</v>
      </c>
      <c r="AW5" s="711" t="s">
        <v>337</v>
      </c>
      <c r="AX5" s="354"/>
    </row>
    <row r="6" spans="1:50" ht="14.25" customHeight="1" x14ac:dyDescent="0.3">
      <c r="A6" s="354"/>
      <c r="B6" s="702"/>
      <c r="C6" s="703"/>
      <c r="D6" s="702"/>
      <c r="E6" s="394" t="s">
        <v>247</v>
      </c>
      <c r="F6" s="706" t="s">
        <v>309</v>
      </c>
      <c r="G6" s="392" t="s">
        <v>247</v>
      </c>
      <c r="H6" s="700" t="s">
        <v>309</v>
      </c>
      <c r="I6" s="394" t="s">
        <v>247</v>
      </c>
      <c r="J6" s="706" t="s">
        <v>309</v>
      </c>
      <c r="K6" s="392" t="s">
        <v>247</v>
      </c>
      <c r="L6" s="700" t="s">
        <v>309</v>
      </c>
      <c r="M6" s="394" t="s">
        <v>247</v>
      </c>
      <c r="N6" s="706" t="s">
        <v>309</v>
      </c>
      <c r="O6" s="392" t="s">
        <v>247</v>
      </c>
      <c r="P6" s="700" t="s">
        <v>309</v>
      </c>
      <c r="Q6" s="394" t="s">
        <v>247</v>
      </c>
      <c r="R6" s="706" t="s">
        <v>309</v>
      </c>
      <c r="S6" s="702"/>
      <c r="T6" s="703"/>
      <c r="U6" s="702"/>
      <c r="V6" s="394" t="s">
        <v>247</v>
      </c>
      <c r="W6" s="706" t="s">
        <v>309</v>
      </c>
      <c r="X6" s="392" t="s">
        <v>247</v>
      </c>
      <c r="Y6" s="700" t="s">
        <v>309</v>
      </c>
      <c r="Z6" s="394" t="s">
        <v>247</v>
      </c>
      <c r="AA6" s="706" t="s">
        <v>309</v>
      </c>
      <c r="AB6" s="392" t="s">
        <v>247</v>
      </c>
      <c r="AC6" s="700" t="s">
        <v>309</v>
      </c>
      <c r="AD6" s="394" t="s">
        <v>247</v>
      </c>
      <c r="AE6" s="706" t="s">
        <v>309</v>
      </c>
      <c r="AF6" s="392" t="s">
        <v>247</v>
      </c>
      <c r="AG6" s="700" t="s">
        <v>309</v>
      </c>
      <c r="AH6" s="394" t="s">
        <v>247</v>
      </c>
      <c r="AI6" s="706" t="s">
        <v>309</v>
      </c>
      <c r="AJ6" s="702"/>
      <c r="AK6" s="703"/>
      <c r="AL6" s="702"/>
      <c r="AM6" s="392" t="s">
        <v>247</v>
      </c>
      <c r="AN6" s="700" t="s">
        <v>309</v>
      </c>
      <c r="AO6" s="394" t="s">
        <v>247</v>
      </c>
      <c r="AP6" s="706" t="s">
        <v>309</v>
      </c>
      <c r="AQ6" s="392" t="s">
        <v>247</v>
      </c>
      <c r="AR6" s="700" t="s">
        <v>309</v>
      </c>
      <c r="AS6" s="394" t="s">
        <v>247</v>
      </c>
      <c r="AT6" s="706" t="s">
        <v>309</v>
      </c>
      <c r="AU6" s="715"/>
      <c r="AV6" s="715"/>
      <c r="AW6" s="712"/>
      <c r="AX6" s="354"/>
    </row>
    <row r="7" spans="1:50" ht="13.5" customHeight="1" x14ac:dyDescent="0.3">
      <c r="A7" s="354"/>
      <c r="B7" s="702"/>
      <c r="C7" s="703"/>
      <c r="D7" s="702"/>
      <c r="E7" s="395">
        <f>คะแนน1!$BT7</f>
        <v>100</v>
      </c>
      <c r="F7" s="707"/>
      <c r="G7" s="393">
        <f>คะแนน2!$BT7</f>
        <v>100</v>
      </c>
      <c r="H7" s="701"/>
      <c r="I7" s="395">
        <f>คะแนน3!$BT7</f>
        <v>100</v>
      </c>
      <c r="J7" s="707"/>
      <c r="K7" s="393">
        <f>คะแนน4!$BT7</f>
        <v>100</v>
      </c>
      <c r="L7" s="701"/>
      <c r="M7" s="395">
        <f>คะแนน5!$BT7</f>
        <v>100</v>
      </c>
      <c r="N7" s="707"/>
      <c r="O7" s="393">
        <f>คะแนน6!$BT7</f>
        <v>100</v>
      </c>
      <c r="P7" s="701"/>
      <c r="Q7" s="395">
        <f>คะแนน7!$BT7</f>
        <v>100</v>
      </c>
      <c r="R7" s="707"/>
      <c r="S7" s="702"/>
      <c r="T7" s="703"/>
      <c r="U7" s="702"/>
      <c r="V7" s="395">
        <f>คะแนน8!$BT7</f>
        <v>100</v>
      </c>
      <c r="W7" s="707"/>
      <c r="X7" s="393">
        <f>คะแนน9!$BT7</f>
        <v>100</v>
      </c>
      <c r="Y7" s="701"/>
      <c r="Z7" s="395">
        <f>คะแนน10!$BT7</f>
        <v>100</v>
      </c>
      <c r="AA7" s="707"/>
      <c r="AB7" s="393">
        <f>คะแนน11!$BT7</f>
        <v>100</v>
      </c>
      <c r="AC7" s="701"/>
      <c r="AD7" s="395">
        <f>คะแนน12!$BT7</f>
        <v>100</v>
      </c>
      <c r="AE7" s="707"/>
      <c r="AF7" s="393">
        <f>คะแนน13!$BT7</f>
        <v>100</v>
      </c>
      <c r="AG7" s="701"/>
      <c r="AH7" s="395">
        <f>คะแนน14!$BT7</f>
        <v>100</v>
      </c>
      <c r="AI7" s="707"/>
      <c r="AJ7" s="702"/>
      <c r="AK7" s="703"/>
      <c r="AL7" s="702"/>
      <c r="AM7" s="393">
        <f>คะแนน15!$BT7</f>
        <v>100</v>
      </c>
      <c r="AN7" s="701"/>
      <c r="AO7" s="395">
        <f>คะแนน16!$BT7</f>
        <v>100</v>
      </c>
      <c r="AP7" s="707"/>
      <c r="AQ7" s="393">
        <f>คะแนน17!$BT7</f>
        <v>100</v>
      </c>
      <c r="AR7" s="701"/>
      <c r="AS7" s="395">
        <f>คะแนน18!$BT7</f>
        <v>100</v>
      </c>
      <c r="AT7" s="707"/>
      <c r="AU7" s="716"/>
      <c r="AV7" s="716"/>
      <c r="AW7" s="713"/>
      <c r="AX7" s="354"/>
    </row>
    <row r="8" spans="1:50" ht="15" customHeight="1" x14ac:dyDescent="0.25">
      <c r="A8" s="355"/>
      <c r="B8" s="356">
        <f ca="1">IF(INDIRECT("ข้อมูลนักเรียน!B8")="","",INDIRECT("ข้อมูลนักเรียน!B8"))</f>
        <v>1</v>
      </c>
      <c r="C8" s="356" t="str">
        <f ca="1">IF(INDIRECT("ข้อมูลนักเรียน!C8")="","",INDIRECT("ข้อมูลนักเรียน!C8"))</f>
        <v>502</v>
      </c>
      <c r="D8" s="357" t="str">
        <f ca="1">IF(C8="","",INDIRECT("ข้อมูลนักเรียน!D8") &amp;INDIRECT("ข้อมูลนักเรียน!E8") &amp; "  " &amp; INDIRECT("ข้อมูลนักเรียน!F8"))</f>
        <v>เด็กชายบูรพา     สะเทินร้มย์</v>
      </c>
      <c r="E8" s="396">
        <f ca="1">IF(E$5="","",คะแนน1!$BT8)</f>
        <v>60</v>
      </c>
      <c r="F8" s="396">
        <f ca="1">IF(E$5="","",คะแนน1!$BU8)</f>
        <v>2</v>
      </c>
      <c r="G8" s="159">
        <f ca="1">IF(G$5="","",คะแนน2!$BT8)</f>
        <v>64</v>
      </c>
      <c r="H8" s="159">
        <f ca="1">IF(G$5="","",คะแนน2!$BU8)</f>
        <v>2</v>
      </c>
      <c r="I8" s="396">
        <f ca="1">IF(I$5="","",คะแนน3!$BT8)</f>
        <v>68</v>
      </c>
      <c r="J8" s="396">
        <f ca="1">IF(I$5="","",คะแนน3!$BU8)</f>
        <v>2.5</v>
      </c>
      <c r="K8" s="159">
        <f ca="1">IF(K$5="","",คะแนน4!$BT8)</f>
        <v>64</v>
      </c>
      <c r="L8" s="159">
        <f ca="1">IF(K$5="","",คะแนน4!$BU8)</f>
        <v>2</v>
      </c>
      <c r="M8" s="396">
        <f ca="1">IF(M$5="","",คะแนน5!$BT8)</f>
        <v>72</v>
      </c>
      <c r="N8" s="396">
        <f ca="1">IF(M$5="","",คะแนน5!$BU8)</f>
        <v>3</v>
      </c>
      <c r="O8" s="159">
        <f ca="1">IF(O$5="","",คะแนน6!$BT8)</f>
        <v>76</v>
      </c>
      <c r="P8" s="159">
        <f ca="1">IF(O$5="","",คะแนน6!$BU8)</f>
        <v>3.5</v>
      </c>
      <c r="Q8" s="396">
        <f ca="1">IF(Q$5="","",คะแนน7!$BT8)</f>
        <v>73</v>
      </c>
      <c r="R8" s="398">
        <f ca="1">IF(Q$5="","",คะแนน7!$BU8)</f>
        <v>3</v>
      </c>
      <c r="S8" s="356">
        <f ca="1">B8</f>
        <v>1</v>
      </c>
      <c r="T8" s="356" t="str">
        <f ca="1">C8</f>
        <v>502</v>
      </c>
      <c r="U8" s="357" t="str">
        <f ca="1">D8</f>
        <v>เด็กชายบูรพา     สะเทินร้มย์</v>
      </c>
      <c r="V8" s="396">
        <f ca="1">IF(V$5="","",คะแนน8!$BT8)</f>
        <v>59</v>
      </c>
      <c r="W8" s="396">
        <f ca="1">IF(V$5="","",คะแนน8!$BU8)</f>
        <v>1.5</v>
      </c>
      <c r="X8" s="159">
        <f ca="1">IF(X$5="","",คะแนน9!$BT8)</f>
        <v>67</v>
      </c>
      <c r="Y8" s="159">
        <f ca="1">IF(X$5="","",คะแนน9!$BU8)</f>
        <v>2.5</v>
      </c>
      <c r="Z8" s="396">
        <f ca="1">IF(Z$5="","",คะแนน10!$BT8)</f>
        <v>65</v>
      </c>
      <c r="AA8" s="396">
        <f ca="1">IF(Z$5="","",คะแนน10!$BU8)</f>
        <v>2.5</v>
      </c>
      <c r="AB8" s="159" t="str">
        <f ca="1">IF(AB$5="","",คะแนน11!$BT8)</f>
        <v/>
      </c>
      <c r="AC8" s="159" t="str">
        <f ca="1">IF(AB$5="","",คะแนน11!$BU8)</f>
        <v/>
      </c>
      <c r="AD8" s="396" t="str">
        <f ca="1">IF(AD$5="","",คะแนน12!$BT8)</f>
        <v/>
      </c>
      <c r="AE8" s="396" t="str">
        <f ca="1">IF(AD$5="","",คะแนน12!$BU8)</f>
        <v/>
      </c>
      <c r="AF8" s="159" t="str">
        <f ca="1">IF(AF$5="","",คะแนน13!$BT8)</f>
        <v/>
      </c>
      <c r="AG8" s="159" t="str">
        <f ca="1">IF(AF$5="","",คะแนน13!$BU8)</f>
        <v/>
      </c>
      <c r="AH8" s="396" t="str">
        <f ca="1">IF(AH$5="","",คะแนน14!$BT8)</f>
        <v/>
      </c>
      <c r="AI8" s="398" t="str">
        <f ca="1">IF(AH$5="","",คะแนน14!$BU8)</f>
        <v/>
      </c>
      <c r="AJ8" s="356">
        <f ca="1">B8</f>
        <v>1</v>
      </c>
      <c r="AK8" s="356" t="str">
        <f ca="1">T8</f>
        <v>502</v>
      </c>
      <c r="AL8" s="357" t="str">
        <f ca="1">U8</f>
        <v>เด็กชายบูรพา     สะเทินร้มย์</v>
      </c>
      <c r="AM8" s="159" t="str">
        <f ca="1">IF(AM$5="","",คะแนน15!$BT8)</f>
        <v/>
      </c>
      <c r="AN8" s="159" t="str">
        <f ca="1">IF(AM$5="","",คะแนน15!$BU8)</f>
        <v/>
      </c>
      <c r="AO8" s="396" t="str">
        <f ca="1">IF(AO$5="","",คะแนน16!$BT8)</f>
        <v/>
      </c>
      <c r="AP8" s="396" t="str">
        <f ca="1">IF(AO$5="","",คะแนน16!$BU8)</f>
        <v/>
      </c>
      <c r="AQ8" s="159" t="str">
        <f ca="1">IF(AQ$5="","",คะแนน17!$BT8)</f>
        <v/>
      </c>
      <c r="AR8" s="159" t="str">
        <f ca="1">IF(AQ$5="","",คะแนน17!$BU8)</f>
        <v/>
      </c>
      <c r="AS8" s="396" t="str">
        <f ca="1">IF(AS$5="","",คะแนน18!$BT8)</f>
        <v/>
      </c>
      <c r="AT8" s="398" t="str">
        <f ca="1">IF(AS$5="","",คะแนน18!$BU8)</f>
        <v/>
      </c>
      <c r="AU8" s="197" t="str">
        <f ca="1">คุณลักษณะ!T8</f>
        <v>ดีเยี่ยม</v>
      </c>
      <c r="AV8" s="197" t="str">
        <f ca="1">อ่านคิด!P8</f>
        <v>ผ่าน</v>
      </c>
      <c r="AW8" s="509">
        <f ca="1">IF(U8="","",RANK(AX8,$AX$8:$AX$52,0))</f>
        <v>10</v>
      </c>
      <c r="AX8" s="508">
        <f ca="1">IF(U8="","",SUM(E8,G8,I8,K8,M8,O8,Q8,V8,X8,Z8,AB8,AD8,AF8,AH8,AM8,AO8,AQ8,AS8))</f>
        <v>668</v>
      </c>
    </row>
    <row r="9" spans="1:50" ht="15" customHeight="1" x14ac:dyDescent="0.25">
      <c r="A9" s="355"/>
      <c r="B9" s="356">
        <f ca="1">IF(INDIRECT("ข้อมูลนักเรียน!B9")="","",INDIRECT("ข้อมูลนักเรียน!B9"))</f>
        <v>2</v>
      </c>
      <c r="C9" s="356" t="str">
        <f ca="1">IF(INDIRECT("ข้อมูลนักเรียน!C9")="","",INDIRECT("ข้อมูลนักเรียน!C9"))</f>
        <v>503</v>
      </c>
      <c r="D9" s="357" t="str">
        <f ca="1">IF(C9="","",INDIRECT("ข้อมูลนักเรียน!D9") &amp;INDIRECT("ข้อมูลนักเรียน!E9") &amp; "  " &amp; INDIRECT("ข้อมูลนักเรียน!F9"))</f>
        <v>เด็กชายกวีวุธ  สายบุตร</v>
      </c>
      <c r="E9" s="396">
        <f ca="1">IF(E$5="","",คะแนน1!$BT9)</f>
        <v>66</v>
      </c>
      <c r="F9" s="396">
        <f ca="1">IF(E$5="","",คะแนน1!$BU9)</f>
        <v>2.5</v>
      </c>
      <c r="G9" s="159">
        <f ca="1">IF(G$5="","",คะแนน2!$BT9)</f>
        <v>62</v>
      </c>
      <c r="H9" s="159">
        <f ca="1">IF(G$5="","",คะแนน2!$BU9)</f>
        <v>2</v>
      </c>
      <c r="I9" s="396">
        <f ca="1">IF(I$5="","",คะแนน3!$BT9)</f>
        <v>68</v>
      </c>
      <c r="J9" s="396">
        <f ca="1">IF(I$5="","",คะแนน3!$BU9)</f>
        <v>2.5</v>
      </c>
      <c r="K9" s="159">
        <f ca="1">IF(K$5="","",คะแนน4!$BT9)</f>
        <v>67</v>
      </c>
      <c r="L9" s="159">
        <f ca="1">IF(K$5="","",คะแนน4!$BU9)</f>
        <v>2.5</v>
      </c>
      <c r="M9" s="396">
        <f ca="1">IF(M$5="","",คะแนน5!$BT9)</f>
        <v>74</v>
      </c>
      <c r="N9" s="396">
        <f ca="1">IF(M$5="","",คะแนน5!$BU9)</f>
        <v>3</v>
      </c>
      <c r="O9" s="159">
        <f ca="1">IF(O$5="","",คะแนน6!$BT9)</f>
        <v>78</v>
      </c>
      <c r="P9" s="159">
        <f ca="1">IF(O$5="","",คะแนน6!$BU9)</f>
        <v>3.5</v>
      </c>
      <c r="Q9" s="396">
        <f ca="1">IF(Q$5="","",คะแนน7!$BT9)</f>
        <v>74</v>
      </c>
      <c r="R9" s="398">
        <f ca="1">IF(Q$5="","",คะแนน7!$BU9)</f>
        <v>3</v>
      </c>
      <c r="S9" s="356">
        <f t="shared" ref="S9:S52" ca="1" si="0">B9</f>
        <v>2</v>
      </c>
      <c r="T9" s="356" t="str">
        <f t="shared" ref="T9:T52" ca="1" si="1">C9</f>
        <v>503</v>
      </c>
      <c r="U9" s="357" t="str">
        <f t="shared" ref="U9:U52" ca="1" si="2">D9</f>
        <v>เด็กชายกวีวุธ  สายบุตร</v>
      </c>
      <c r="V9" s="396">
        <f ca="1">IF(V$5="","",คะแนน8!$BT9)</f>
        <v>66</v>
      </c>
      <c r="W9" s="396">
        <f ca="1">IF(V$5="","",คะแนน8!$BU9)</f>
        <v>2.5</v>
      </c>
      <c r="X9" s="159">
        <f ca="1">IF(X$5="","",คะแนน9!$BT9)</f>
        <v>72</v>
      </c>
      <c r="Y9" s="159">
        <f ca="1">IF(X$5="","",คะแนน9!$BU9)</f>
        <v>3</v>
      </c>
      <c r="Z9" s="396">
        <f ca="1">IF(Z$5="","",คะแนน10!$BT9)</f>
        <v>74</v>
      </c>
      <c r="AA9" s="396">
        <f ca="1">IF(Z$5="","",คะแนน10!$BU9)</f>
        <v>3</v>
      </c>
      <c r="AB9" s="159" t="str">
        <f ca="1">IF(AB$5="","",คะแนน11!$BT9)</f>
        <v/>
      </c>
      <c r="AC9" s="159" t="str">
        <f ca="1">IF(AB$5="","",คะแนน11!$BU9)</f>
        <v/>
      </c>
      <c r="AD9" s="396" t="str">
        <f ca="1">IF(AD$5="","",คะแนน12!$BT9)</f>
        <v/>
      </c>
      <c r="AE9" s="396" t="str">
        <f ca="1">IF(AD$5="","",คะแนน12!$BU9)</f>
        <v/>
      </c>
      <c r="AF9" s="159" t="str">
        <f ca="1">IF(AF$5="","",คะแนน13!$BT9)</f>
        <v/>
      </c>
      <c r="AG9" s="159" t="str">
        <f ca="1">IF(AF$5="","",คะแนน13!$BU9)</f>
        <v/>
      </c>
      <c r="AH9" s="396" t="str">
        <f ca="1">IF(AH$5="","",คะแนน14!$BT9)</f>
        <v/>
      </c>
      <c r="AI9" s="398" t="str">
        <f ca="1">IF(AH$5="","",คะแนน14!$BU9)</f>
        <v/>
      </c>
      <c r="AJ9" s="356">
        <f t="shared" ref="AJ9:AJ52" ca="1" si="3">B9</f>
        <v>2</v>
      </c>
      <c r="AK9" s="356" t="str">
        <f t="shared" ref="AK9:AK52" ca="1" si="4">T9</f>
        <v>503</v>
      </c>
      <c r="AL9" s="357" t="str">
        <f t="shared" ref="AL9:AL52" ca="1" si="5">U9</f>
        <v>เด็กชายกวีวุธ  สายบุตร</v>
      </c>
      <c r="AM9" s="159" t="str">
        <f ca="1">IF(AM$5="","",คะแนน15!$BT9)</f>
        <v/>
      </c>
      <c r="AN9" s="159" t="str">
        <f ca="1">IF(AM$5="","",คะแนน15!$BU9)</f>
        <v/>
      </c>
      <c r="AO9" s="396" t="str">
        <f ca="1">IF(AO$5="","",คะแนน16!$BT9)</f>
        <v/>
      </c>
      <c r="AP9" s="396" t="str">
        <f ca="1">IF(AO$5="","",คะแนน16!$BU9)</f>
        <v/>
      </c>
      <c r="AQ9" s="159" t="str">
        <f ca="1">IF(AQ$5="","",คะแนน17!$BT9)</f>
        <v/>
      </c>
      <c r="AR9" s="159" t="str">
        <f ca="1">IF(AQ$5="","",คะแนน17!$BU9)</f>
        <v/>
      </c>
      <c r="AS9" s="396" t="str">
        <f ca="1">IF(AS$5="","",คะแนน18!$BT9)</f>
        <v/>
      </c>
      <c r="AT9" s="398" t="str">
        <f ca="1">IF(AS$5="","",คะแนน18!$BU9)</f>
        <v/>
      </c>
      <c r="AU9" s="197" t="str">
        <f ca="1">คุณลักษณะ!T9</f>
        <v>ดีเยี่ยม</v>
      </c>
      <c r="AV9" s="197" t="str">
        <f ca="1">อ่านคิด!P9</f>
        <v>ดี</v>
      </c>
      <c r="AW9" s="509">
        <f t="shared" ref="AW9:AW52" ca="1" si="6">IF(U9="","",RANK(AX9,$AX$8:$AX$52,0))</f>
        <v>9</v>
      </c>
      <c r="AX9" s="508">
        <f t="shared" ref="AX9:AX52" ca="1" si="7">IF(U9="","",SUM(E9,G9,I9,K9,M9,O9,Q9,V9,X9,Z9,AB9,AD9,AF9,AH9,AM9,AO9,AQ9,AS9))</f>
        <v>701</v>
      </c>
    </row>
    <row r="10" spans="1:50" ht="15" customHeight="1" x14ac:dyDescent="0.25">
      <c r="A10" s="355"/>
      <c r="B10" s="356">
        <f ca="1">IF(INDIRECT("ข้อมูลนักเรียน!B10")="","",INDIRECT("ข้อมูลนักเรียน!B10"))</f>
        <v>3</v>
      </c>
      <c r="C10" s="356" t="str">
        <f ca="1">IF(INDIRECT("ข้อมูลนักเรียน!C10")="","",INDIRECT("ข้อมูลนักเรียน!C10"))</f>
        <v>579</v>
      </c>
      <c r="D10" s="357" t="str">
        <f ca="1">IF(C10="","",INDIRECT("ข้อมูลนักเรียน!D10") &amp;INDIRECT("ข้อมูลนักเรียน!E10") &amp; "  " &amp; INDIRECT("ข้อมูลนักเรียน!F10"))</f>
        <v>เด็กชายวงศกร  เหลือถนอม</v>
      </c>
      <c r="E10" s="396">
        <f ca="1">IF(E$5="","",คะแนน1!$BT10)</f>
        <v>75</v>
      </c>
      <c r="F10" s="396">
        <f ca="1">IF(E$5="","",คะแนน1!$BU10)</f>
        <v>3.5</v>
      </c>
      <c r="G10" s="159">
        <f ca="1">IF(G$5="","",คะแนน2!$BT10)</f>
        <v>84</v>
      </c>
      <c r="H10" s="159">
        <f ca="1">IF(G$5="","",คะแนน2!$BU10)</f>
        <v>4</v>
      </c>
      <c r="I10" s="396">
        <f ca="1">IF(I$5="","",คะแนน3!$BT10)</f>
        <v>74</v>
      </c>
      <c r="J10" s="396">
        <f ca="1">IF(I$5="","",คะแนน3!$BU10)</f>
        <v>3</v>
      </c>
      <c r="K10" s="159">
        <f ca="1">IF(K$5="","",คะแนน4!$BT10)</f>
        <v>72</v>
      </c>
      <c r="L10" s="159">
        <f ca="1">IF(K$5="","",คะแนน4!$BU10)</f>
        <v>3</v>
      </c>
      <c r="M10" s="396">
        <f ca="1">IF(M$5="","",คะแนน5!$BT10)</f>
        <v>81</v>
      </c>
      <c r="N10" s="396">
        <f ca="1">IF(M$5="","",คะแนน5!$BU10)</f>
        <v>4</v>
      </c>
      <c r="O10" s="159">
        <f ca="1">IF(O$5="","",คะแนน6!$BT10)</f>
        <v>77</v>
      </c>
      <c r="P10" s="159">
        <f ca="1">IF(O$5="","",คะแนน6!$BU10)</f>
        <v>3.5</v>
      </c>
      <c r="Q10" s="396">
        <f ca="1">IF(Q$5="","",คะแนน7!$BT10)</f>
        <v>78</v>
      </c>
      <c r="R10" s="398">
        <f ca="1">IF(Q$5="","",คะแนน7!$BU10)</f>
        <v>3.5</v>
      </c>
      <c r="S10" s="356">
        <f t="shared" ca="1" si="0"/>
        <v>3</v>
      </c>
      <c r="T10" s="356" t="str">
        <f t="shared" ca="1" si="1"/>
        <v>579</v>
      </c>
      <c r="U10" s="357" t="str">
        <f t="shared" ca="1" si="2"/>
        <v>เด็กชายวงศกร  เหลือถนอม</v>
      </c>
      <c r="V10" s="396">
        <f ca="1">IF(V$5="","",คะแนน8!$BT10)</f>
        <v>80</v>
      </c>
      <c r="W10" s="396">
        <f ca="1">IF(V$5="","",คะแนน8!$BU10)</f>
        <v>4</v>
      </c>
      <c r="X10" s="159">
        <f ca="1">IF(X$5="","",คะแนน9!$BT10)</f>
        <v>73</v>
      </c>
      <c r="Y10" s="159">
        <f ca="1">IF(X$5="","",คะแนน9!$BU10)</f>
        <v>3</v>
      </c>
      <c r="Z10" s="396">
        <f ca="1">IF(Z$5="","",คะแนน10!$BT10)</f>
        <v>78</v>
      </c>
      <c r="AA10" s="396">
        <f ca="1">IF(Z$5="","",คะแนน10!$BU10)</f>
        <v>3.5</v>
      </c>
      <c r="AB10" s="159" t="str">
        <f ca="1">IF(AB$5="","",คะแนน11!$BT10)</f>
        <v/>
      </c>
      <c r="AC10" s="159" t="str">
        <f ca="1">IF(AB$5="","",คะแนน11!$BU10)</f>
        <v/>
      </c>
      <c r="AD10" s="396" t="str">
        <f ca="1">IF(AD$5="","",คะแนน12!$BT10)</f>
        <v/>
      </c>
      <c r="AE10" s="396" t="str">
        <f ca="1">IF(AD$5="","",คะแนน12!$BU10)</f>
        <v/>
      </c>
      <c r="AF10" s="159" t="str">
        <f ca="1">IF(AF$5="","",คะแนน13!$BT10)</f>
        <v/>
      </c>
      <c r="AG10" s="159" t="str">
        <f ca="1">IF(AF$5="","",คะแนน13!$BU10)</f>
        <v/>
      </c>
      <c r="AH10" s="396" t="str">
        <f ca="1">IF(AH$5="","",คะแนน14!$BT10)</f>
        <v/>
      </c>
      <c r="AI10" s="398" t="str">
        <f ca="1">IF(AH$5="","",คะแนน14!$BU10)</f>
        <v/>
      </c>
      <c r="AJ10" s="356">
        <f t="shared" ca="1" si="3"/>
        <v>3</v>
      </c>
      <c r="AK10" s="356" t="str">
        <f t="shared" ca="1" si="4"/>
        <v>579</v>
      </c>
      <c r="AL10" s="357" t="str">
        <f t="shared" ca="1" si="5"/>
        <v>เด็กชายวงศกร  เหลือถนอม</v>
      </c>
      <c r="AM10" s="159" t="str">
        <f ca="1">IF(AM$5="","",คะแนน15!$BT10)</f>
        <v/>
      </c>
      <c r="AN10" s="159" t="str">
        <f ca="1">IF(AM$5="","",คะแนน15!$BU10)</f>
        <v/>
      </c>
      <c r="AO10" s="396" t="str">
        <f ca="1">IF(AO$5="","",คะแนน16!$BT10)</f>
        <v/>
      </c>
      <c r="AP10" s="396" t="str">
        <f ca="1">IF(AO$5="","",คะแนน16!$BU10)</f>
        <v/>
      </c>
      <c r="AQ10" s="159" t="str">
        <f ca="1">IF(AQ$5="","",คะแนน17!$BT10)</f>
        <v/>
      </c>
      <c r="AR10" s="159" t="str">
        <f ca="1">IF(AQ$5="","",คะแนน17!$BU10)</f>
        <v/>
      </c>
      <c r="AS10" s="396" t="str">
        <f ca="1">IF(AS$5="","",คะแนน18!$BT10)</f>
        <v/>
      </c>
      <c r="AT10" s="398" t="str">
        <f ca="1">IF(AS$5="","",คะแนน18!$BU10)</f>
        <v/>
      </c>
      <c r="AU10" s="197" t="str">
        <f ca="1">คุณลักษณะ!T10</f>
        <v>ดีเยี่ยม</v>
      </c>
      <c r="AV10" s="197" t="str">
        <f ca="1">อ่านคิด!P10</f>
        <v>ดีเยี่ยม</v>
      </c>
      <c r="AW10" s="509">
        <f t="shared" ca="1" si="6"/>
        <v>6</v>
      </c>
      <c r="AX10" s="508">
        <f t="shared" ca="1" si="7"/>
        <v>772</v>
      </c>
    </row>
    <row r="11" spans="1:50" ht="15" customHeight="1" x14ac:dyDescent="0.25">
      <c r="A11" s="355"/>
      <c r="B11" s="356">
        <f ca="1">IF(INDIRECT("ข้อมูลนักเรียน!B11")="","",INDIRECT("ข้อมูลนักเรียน!B11"))</f>
        <v>4</v>
      </c>
      <c r="C11" s="356" t="str">
        <f ca="1">IF(INDIRECT("ข้อมูลนักเรียน!C11")="","",INDIRECT("ข้อมูลนักเรียน!C11"))</f>
        <v>582</v>
      </c>
      <c r="D11" s="357" t="str">
        <f ca="1">IF(C11="","",INDIRECT("ข้อมูลนักเรียน!D11") &amp;INDIRECT("ข้อมูลนักเรียน!E11") &amp; "  " &amp; INDIRECT("ข้อมูลนักเรียน!F11"))</f>
        <v>เด็กชายปัญญากร  สายบุตร</v>
      </c>
      <c r="E11" s="396">
        <f ca="1">IF(E$5="","",คะแนน1!$BT11)</f>
        <v>54</v>
      </c>
      <c r="F11" s="396">
        <f ca="1">IF(E$5="","",คะแนน1!$BU11)</f>
        <v>1</v>
      </c>
      <c r="G11" s="159">
        <f ca="1">IF(G$5="","",คะแนน2!$BT11)</f>
        <v>56</v>
      </c>
      <c r="H11" s="159">
        <f ca="1">IF(G$5="","",คะแนน2!$BU11)</f>
        <v>1.5</v>
      </c>
      <c r="I11" s="396">
        <f ca="1">IF(I$5="","",คะแนน3!$BT11)</f>
        <v>60</v>
      </c>
      <c r="J11" s="396">
        <f ca="1">IF(I$5="","",คะแนน3!$BU11)</f>
        <v>2</v>
      </c>
      <c r="K11" s="159">
        <f ca="1">IF(K$5="","",คะแนน4!$BT11)</f>
        <v>61</v>
      </c>
      <c r="L11" s="159">
        <f ca="1">IF(K$5="","",คะแนน4!$BU11)</f>
        <v>2</v>
      </c>
      <c r="M11" s="396">
        <f ca="1">IF(M$5="","",คะแนน5!$BT11)</f>
        <v>69</v>
      </c>
      <c r="N11" s="396">
        <f ca="1">IF(M$5="","",คะแนน5!$BU11)</f>
        <v>2.5</v>
      </c>
      <c r="O11" s="159">
        <f ca="1">IF(O$5="","",คะแนน6!$BT11)</f>
        <v>71</v>
      </c>
      <c r="P11" s="159">
        <f ca="1">IF(O$5="","",คะแนน6!$BU11)</f>
        <v>3</v>
      </c>
      <c r="Q11" s="396">
        <f ca="1">IF(Q$5="","",คะแนน7!$BT11)</f>
        <v>69</v>
      </c>
      <c r="R11" s="398">
        <f ca="1">IF(Q$5="","",คะแนน7!$BU11)</f>
        <v>2.5</v>
      </c>
      <c r="S11" s="356">
        <f t="shared" ca="1" si="0"/>
        <v>4</v>
      </c>
      <c r="T11" s="356" t="str">
        <f t="shared" ca="1" si="1"/>
        <v>582</v>
      </c>
      <c r="U11" s="357" t="str">
        <f t="shared" ca="1" si="2"/>
        <v>เด็กชายปัญญากร  สายบุตร</v>
      </c>
      <c r="V11" s="396">
        <f ca="1">IF(V$5="","",คะแนน8!$BT11)</f>
        <v>54</v>
      </c>
      <c r="W11" s="396">
        <f ca="1">IF(V$5="","",คะแนน8!$BU11)</f>
        <v>1</v>
      </c>
      <c r="X11" s="159">
        <f ca="1">IF(X$5="","",คะแนน9!$BT11)</f>
        <v>65</v>
      </c>
      <c r="Y11" s="159">
        <f ca="1">IF(X$5="","",คะแนน9!$BU11)</f>
        <v>2.5</v>
      </c>
      <c r="Z11" s="396">
        <f ca="1">IF(Z$5="","",คะแนน10!$BT11)</f>
        <v>61</v>
      </c>
      <c r="AA11" s="396">
        <f ca="1">IF(Z$5="","",คะแนน10!$BU11)</f>
        <v>2</v>
      </c>
      <c r="AB11" s="159" t="str">
        <f ca="1">IF(AB$5="","",คะแนน11!$BT11)</f>
        <v/>
      </c>
      <c r="AC11" s="159" t="str">
        <f ca="1">IF(AB$5="","",คะแนน11!$BU11)</f>
        <v/>
      </c>
      <c r="AD11" s="396" t="str">
        <f ca="1">IF(AD$5="","",คะแนน12!$BT11)</f>
        <v/>
      </c>
      <c r="AE11" s="396" t="str">
        <f ca="1">IF(AD$5="","",คะแนน12!$BU11)</f>
        <v/>
      </c>
      <c r="AF11" s="159" t="str">
        <f ca="1">IF(AF$5="","",คะแนน13!$BT11)</f>
        <v/>
      </c>
      <c r="AG11" s="159" t="str">
        <f ca="1">IF(AF$5="","",คะแนน13!$BU11)</f>
        <v/>
      </c>
      <c r="AH11" s="396" t="str">
        <f ca="1">IF(AH$5="","",คะแนน14!$BT11)</f>
        <v/>
      </c>
      <c r="AI11" s="398" t="str">
        <f ca="1">IF(AH$5="","",คะแนน14!$BU11)</f>
        <v/>
      </c>
      <c r="AJ11" s="356">
        <f t="shared" ca="1" si="3"/>
        <v>4</v>
      </c>
      <c r="AK11" s="356" t="str">
        <f t="shared" ca="1" si="4"/>
        <v>582</v>
      </c>
      <c r="AL11" s="357" t="str">
        <f t="shared" ca="1" si="5"/>
        <v>เด็กชายปัญญากร  สายบุตร</v>
      </c>
      <c r="AM11" s="159" t="str">
        <f ca="1">IF(AM$5="","",คะแนน15!$BT11)</f>
        <v/>
      </c>
      <c r="AN11" s="159" t="str">
        <f ca="1">IF(AM$5="","",คะแนน15!$BU11)</f>
        <v/>
      </c>
      <c r="AO11" s="396" t="str">
        <f ca="1">IF(AO$5="","",คะแนน16!$BT11)</f>
        <v/>
      </c>
      <c r="AP11" s="396" t="str">
        <f ca="1">IF(AO$5="","",คะแนน16!$BU11)</f>
        <v/>
      </c>
      <c r="AQ11" s="159" t="str">
        <f ca="1">IF(AQ$5="","",คะแนน17!$BT11)</f>
        <v/>
      </c>
      <c r="AR11" s="159" t="str">
        <f ca="1">IF(AQ$5="","",คะแนน17!$BU11)</f>
        <v/>
      </c>
      <c r="AS11" s="396" t="str">
        <f ca="1">IF(AS$5="","",คะแนน18!$BT11)</f>
        <v/>
      </c>
      <c r="AT11" s="398" t="str">
        <f ca="1">IF(AS$5="","",คะแนน18!$BU11)</f>
        <v/>
      </c>
      <c r="AU11" s="197" t="str">
        <f ca="1">คุณลักษณะ!T11</f>
        <v>ดี</v>
      </c>
      <c r="AV11" s="197" t="str">
        <f ca="1">อ่านคิด!P11</f>
        <v>ผ่าน</v>
      </c>
      <c r="AW11" s="509">
        <f t="shared" ca="1" si="6"/>
        <v>11</v>
      </c>
      <c r="AX11" s="508">
        <f t="shared" ca="1" si="7"/>
        <v>620</v>
      </c>
    </row>
    <row r="12" spans="1:50" ht="15" customHeight="1" x14ac:dyDescent="0.25">
      <c r="A12" s="355"/>
      <c r="B12" s="356">
        <f ca="1">IF(INDIRECT("ข้อมูลนักเรียน!B12")="","",INDIRECT("ข้อมูลนักเรียน!B12"))</f>
        <v>5</v>
      </c>
      <c r="C12" s="356" t="str">
        <f ca="1">IF(INDIRECT("ข้อมูลนักเรียน!C12")="","",INDIRECT("ข้อมูลนักเรียน!C12"))</f>
        <v>504</v>
      </c>
      <c r="D12" s="357" t="str">
        <f ca="1">IF(C12="","",INDIRECT("ข้อมูลนักเรียน!D12") &amp;INDIRECT("ข้อมูลนักเรียน!E12") &amp; "  " &amp; INDIRECT("ข้อมูลนักเรียน!F12"))</f>
        <v>เด็กหญิงเพ็ญพิชา  เปรื่องวิชา</v>
      </c>
      <c r="E12" s="396">
        <f ca="1">IF(E$5="","",คะแนน1!$BT12)</f>
        <v>79</v>
      </c>
      <c r="F12" s="396">
        <f ca="1">IF(E$5="","",คะแนน1!$BU12)</f>
        <v>3.5</v>
      </c>
      <c r="G12" s="159">
        <f ca="1">IF(G$5="","",คะแนน2!$BT12)</f>
        <v>77</v>
      </c>
      <c r="H12" s="159">
        <f ca="1">IF(G$5="","",คะแนน2!$BU12)</f>
        <v>3.5</v>
      </c>
      <c r="I12" s="396">
        <f ca="1">IF(I$5="","",คะแนน3!$BT12)</f>
        <v>74</v>
      </c>
      <c r="J12" s="396">
        <f ca="1">IF(I$5="","",คะแนน3!$BU12)</f>
        <v>3</v>
      </c>
      <c r="K12" s="159">
        <f ca="1">IF(K$5="","",คะแนน4!$BT12)</f>
        <v>77</v>
      </c>
      <c r="L12" s="159">
        <f ca="1">IF(K$5="","",คะแนน4!$BU12)</f>
        <v>3.5</v>
      </c>
      <c r="M12" s="396">
        <f ca="1">IF(M$5="","",คะแนน5!$BT12)</f>
        <v>80</v>
      </c>
      <c r="N12" s="396">
        <f ca="1">IF(M$5="","",คะแนน5!$BU12)</f>
        <v>4</v>
      </c>
      <c r="O12" s="159">
        <f ca="1">IF(O$5="","",คะแนน6!$BT12)</f>
        <v>81</v>
      </c>
      <c r="P12" s="159">
        <f ca="1">IF(O$5="","",คะแนน6!$BU12)</f>
        <v>4</v>
      </c>
      <c r="Q12" s="396">
        <f ca="1">IF(Q$5="","",คะแนน7!$BT12)</f>
        <v>81</v>
      </c>
      <c r="R12" s="398">
        <f ca="1">IF(Q$5="","",คะแนน7!$BU12)</f>
        <v>4</v>
      </c>
      <c r="S12" s="356">
        <f t="shared" ca="1" si="0"/>
        <v>5</v>
      </c>
      <c r="T12" s="356" t="str">
        <f t="shared" ca="1" si="1"/>
        <v>504</v>
      </c>
      <c r="U12" s="357" t="str">
        <f t="shared" ca="1" si="2"/>
        <v>เด็กหญิงเพ็ญพิชา  เปรื่องวิชา</v>
      </c>
      <c r="V12" s="396">
        <f ca="1">IF(V$5="","",คะแนน8!$BT12)</f>
        <v>70</v>
      </c>
      <c r="W12" s="396">
        <f ca="1">IF(V$5="","",คะแนน8!$BU12)</f>
        <v>3</v>
      </c>
      <c r="X12" s="159">
        <f ca="1">IF(X$5="","",คะแนน9!$BT12)</f>
        <v>77</v>
      </c>
      <c r="Y12" s="159">
        <f ca="1">IF(X$5="","",คะแนน9!$BU12)</f>
        <v>3.5</v>
      </c>
      <c r="Z12" s="396">
        <f ca="1">IF(Z$5="","",คะแนน10!$BT12)</f>
        <v>80</v>
      </c>
      <c r="AA12" s="396">
        <f ca="1">IF(Z$5="","",คะแนน10!$BU12)</f>
        <v>4</v>
      </c>
      <c r="AB12" s="159" t="str">
        <f ca="1">IF(AB$5="","",คะแนน11!$BT12)</f>
        <v/>
      </c>
      <c r="AC12" s="159" t="str">
        <f ca="1">IF(AB$5="","",คะแนน11!$BU12)</f>
        <v/>
      </c>
      <c r="AD12" s="396" t="str">
        <f ca="1">IF(AD$5="","",คะแนน12!$BT12)</f>
        <v/>
      </c>
      <c r="AE12" s="396" t="str">
        <f ca="1">IF(AD$5="","",คะแนน12!$BU12)</f>
        <v/>
      </c>
      <c r="AF12" s="159" t="str">
        <f ca="1">IF(AF$5="","",คะแนน13!$BT12)</f>
        <v/>
      </c>
      <c r="AG12" s="159" t="str">
        <f ca="1">IF(AF$5="","",คะแนน13!$BU12)</f>
        <v/>
      </c>
      <c r="AH12" s="396" t="str">
        <f ca="1">IF(AH$5="","",คะแนน14!$BT12)</f>
        <v/>
      </c>
      <c r="AI12" s="398" t="str">
        <f ca="1">IF(AH$5="","",คะแนน14!$BU12)</f>
        <v/>
      </c>
      <c r="AJ12" s="356">
        <f t="shared" ca="1" si="3"/>
        <v>5</v>
      </c>
      <c r="AK12" s="356" t="str">
        <f t="shared" ca="1" si="4"/>
        <v>504</v>
      </c>
      <c r="AL12" s="357" t="str">
        <f t="shared" ca="1" si="5"/>
        <v>เด็กหญิงเพ็ญพิชา  เปรื่องวิชา</v>
      </c>
      <c r="AM12" s="159" t="str">
        <f ca="1">IF(AM$5="","",คะแนน15!$BT12)</f>
        <v/>
      </c>
      <c r="AN12" s="159" t="str">
        <f ca="1">IF(AM$5="","",คะแนน15!$BU12)</f>
        <v/>
      </c>
      <c r="AO12" s="396" t="str">
        <f ca="1">IF(AO$5="","",คะแนน16!$BT12)</f>
        <v/>
      </c>
      <c r="AP12" s="396" t="str">
        <f ca="1">IF(AO$5="","",คะแนน16!$BU12)</f>
        <v/>
      </c>
      <c r="AQ12" s="159" t="str">
        <f ca="1">IF(AQ$5="","",คะแนน17!$BT12)</f>
        <v/>
      </c>
      <c r="AR12" s="159" t="str">
        <f ca="1">IF(AQ$5="","",คะแนน17!$BU12)</f>
        <v/>
      </c>
      <c r="AS12" s="396" t="str">
        <f ca="1">IF(AS$5="","",คะแนน18!$BT12)</f>
        <v/>
      </c>
      <c r="AT12" s="398" t="str">
        <f ca="1">IF(AS$5="","",คะแนน18!$BU12)</f>
        <v/>
      </c>
      <c r="AU12" s="197" t="str">
        <f ca="1">คุณลักษณะ!T12</f>
        <v>ดีเยี่ยม</v>
      </c>
      <c r="AV12" s="197" t="str">
        <f ca="1">อ่านคิด!P12</f>
        <v>ดีเยี่ยม</v>
      </c>
      <c r="AW12" s="509">
        <f t="shared" ca="1" si="6"/>
        <v>5</v>
      </c>
      <c r="AX12" s="508">
        <f t="shared" ca="1" si="7"/>
        <v>776</v>
      </c>
    </row>
    <row r="13" spans="1:50" ht="15" customHeight="1" x14ac:dyDescent="0.25">
      <c r="A13" s="355"/>
      <c r="B13" s="356">
        <f ca="1">IF(INDIRECT("ข้อมูลนักเรียน!B13")="","",INDIRECT("ข้อมูลนักเรียน!B13"))</f>
        <v>6</v>
      </c>
      <c r="C13" s="356" t="str">
        <f ca="1">IF(INDIRECT("ข้อมูลนักเรียน!C13")="","",INDIRECT("ข้อมูลนักเรียน!C13"))</f>
        <v>505</v>
      </c>
      <c r="D13" s="357" t="str">
        <f ca="1">IF(C13="","",INDIRECT("ข้อมูลนักเรียน!D13") &amp;INDIRECT("ข้อมูลนักเรียน!E13") &amp; "  " &amp; INDIRECT("ข้อมูลนักเรียน!F13"))</f>
        <v>เด็กหญิงธิดารัตน์  งามเชย</v>
      </c>
      <c r="E13" s="396">
        <f ca="1">IF(E$5="","",คะแนน1!$BT13)</f>
        <v>65</v>
      </c>
      <c r="F13" s="396">
        <f ca="1">IF(E$5="","",คะแนน1!$BU13)</f>
        <v>2.5</v>
      </c>
      <c r="G13" s="159">
        <f ca="1">IF(G$5="","",คะแนน2!$BT13)</f>
        <v>67</v>
      </c>
      <c r="H13" s="159">
        <f ca="1">IF(G$5="","",คะแนน2!$BU13)</f>
        <v>2.5</v>
      </c>
      <c r="I13" s="396">
        <f ca="1">IF(I$5="","",คะแนน3!$BT13)</f>
        <v>76</v>
      </c>
      <c r="J13" s="396">
        <f ca="1">IF(I$5="","",คะแนน3!$BU13)</f>
        <v>3.5</v>
      </c>
      <c r="K13" s="159">
        <f ca="1">IF(K$5="","",คะแนน4!$BT13)</f>
        <v>74</v>
      </c>
      <c r="L13" s="159">
        <f ca="1">IF(K$5="","",คะแนน4!$BU13)</f>
        <v>3</v>
      </c>
      <c r="M13" s="396">
        <f ca="1">IF(M$5="","",คะแนน5!$BT13)</f>
        <v>80</v>
      </c>
      <c r="N13" s="396">
        <f ca="1">IF(M$5="","",คะแนน5!$BU13)</f>
        <v>4</v>
      </c>
      <c r="O13" s="159">
        <f ca="1">IF(O$5="","",คะแนน6!$BT13)</f>
        <v>80</v>
      </c>
      <c r="P13" s="159">
        <f ca="1">IF(O$5="","",คะแนน6!$BU13)</f>
        <v>4</v>
      </c>
      <c r="Q13" s="396">
        <f ca="1">IF(Q$5="","",คะแนน7!$BT13)</f>
        <v>80</v>
      </c>
      <c r="R13" s="398">
        <f ca="1">IF(Q$5="","",คะแนน7!$BU13)</f>
        <v>4</v>
      </c>
      <c r="S13" s="356">
        <f t="shared" ca="1" si="0"/>
        <v>6</v>
      </c>
      <c r="T13" s="356" t="str">
        <f t="shared" ca="1" si="1"/>
        <v>505</v>
      </c>
      <c r="U13" s="357" t="str">
        <f t="shared" ca="1" si="2"/>
        <v>เด็กหญิงธิดารัตน์  งามเชย</v>
      </c>
      <c r="V13" s="396">
        <f ca="1">IF(V$5="","",คะแนน8!$BT13)</f>
        <v>71</v>
      </c>
      <c r="W13" s="396">
        <f ca="1">IF(V$5="","",คะแนน8!$BU13)</f>
        <v>3</v>
      </c>
      <c r="X13" s="159">
        <f ca="1">IF(X$5="","",คะแนน9!$BT13)</f>
        <v>75</v>
      </c>
      <c r="Y13" s="159">
        <f ca="1">IF(X$5="","",คะแนน9!$BU13)</f>
        <v>3.5</v>
      </c>
      <c r="Z13" s="396">
        <f ca="1">IF(Z$5="","",คะแนน10!$BT13)</f>
        <v>78</v>
      </c>
      <c r="AA13" s="396">
        <f ca="1">IF(Z$5="","",คะแนน10!$BU13)</f>
        <v>3.5</v>
      </c>
      <c r="AB13" s="159" t="str">
        <f ca="1">IF(AB$5="","",คะแนน11!$BT13)</f>
        <v/>
      </c>
      <c r="AC13" s="159" t="str">
        <f ca="1">IF(AB$5="","",คะแนน11!$BU13)</f>
        <v/>
      </c>
      <c r="AD13" s="396" t="str">
        <f ca="1">IF(AD$5="","",คะแนน12!$BT13)</f>
        <v/>
      </c>
      <c r="AE13" s="396" t="str">
        <f ca="1">IF(AD$5="","",คะแนน12!$BU13)</f>
        <v/>
      </c>
      <c r="AF13" s="159" t="str">
        <f ca="1">IF(AF$5="","",คะแนน13!$BT13)</f>
        <v/>
      </c>
      <c r="AG13" s="159" t="str">
        <f ca="1">IF(AF$5="","",คะแนน13!$BU13)</f>
        <v/>
      </c>
      <c r="AH13" s="396" t="str">
        <f ca="1">IF(AH$5="","",คะแนน14!$BT13)</f>
        <v/>
      </c>
      <c r="AI13" s="398" t="str">
        <f ca="1">IF(AH$5="","",คะแนน14!$BU13)</f>
        <v/>
      </c>
      <c r="AJ13" s="356">
        <f t="shared" ca="1" si="3"/>
        <v>6</v>
      </c>
      <c r="AK13" s="356" t="str">
        <f t="shared" ca="1" si="4"/>
        <v>505</v>
      </c>
      <c r="AL13" s="357" t="str">
        <f t="shared" ca="1" si="5"/>
        <v>เด็กหญิงธิดารัตน์  งามเชย</v>
      </c>
      <c r="AM13" s="159" t="str">
        <f ca="1">IF(AM$5="","",คะแนน15!$BT13)</f>
        <v/>
      </c>
      <c r="AN13" s="159" t="str">
        <f ca="1">IF(AM$5="","",คะแนน15!$BU13)</f>
        <v/>
      </c>
      <c r="AO13" s="396" t="str">
        <f ca="1">IF(AO$5="","",คะแนน16!$BT13)</f>
        <v/>
      </c>
      <c r="AP13" s="396" t="str">
        <f ca="1">IF(AO$5="","",คะแนน16!$BU13)</f>
        <v/>
      </c>
      <c r="AQ13" s="159" t="str">
        <f ca="1">IF(AQ$5="","",คะแนน17!$BT13)</f>
        <v/>
      </c>
      <c r="AR13" s="159" t="str">
        <f ca="1">IF(AQ$5="","",คะแนน17!$BU13)</f>
        <v/>
      </c>
      <c r="AS13" s="396" t="str">
        <f ca="1">IF(AS$5="","",คะแนน18!$BT13)</f>
        <v/>
      </c>
      <c r="AT13" s="398" t="str">
        <f ca="1">IF(AS$5="","",คะแนน18!$BU13)</f>
        <v/>
      </c>
      <c r="AU13" s="197" t="str">
        <f ca="1">คุณลักษณะ!T13</f>
        <v>ดีเยี่ยม</v>
      </c>
      <c r="AV13" s="197" t="str">
        <f ca="1">อ่านคิด!P13</f>
        <v>ผ่าน</v>
      </c>
      <c r="AW13" s="509">
        <f t="shared" ca="1" si="6"/>
        <v>8</v>
      </c>
      <c r="AX13" s="508">
        <f t="shared" ca="1" si="7"/>
        <v>746</v>
      </c>
    </row>
    <row r="14" spans="1:50" ht="15" customHeight="1" x14ac:dyDescent="0.25">
      <c r="A14" s="355"/>
      <c r="B14" s="356">
        <f ca="1">IF(INDIRECT("ข้อมูลนักเรียน!B14")="","",INDIRECT("ข้อมูลนักเรียน!B14"))</f>
        <v>7</v>
      </c>
      <c r="C14" s="356" t="str">
        <f ca="1">IF(INDIRECT("ข้อมูลนักเรียน!C14")="","",INDIRECT("ข้อมูลนักเรียน!C14"))</f>
        <v>506</v>
      </c>
      <c r="D14" s="357" t="str">
        <f ca="1">IF(C14="","",INDIRECT("ข้อมูลนักเรียน!D14") &amp;INDIRECT("ข้อมูลนักเรียน!E14") &amp; "  " &amp; INDIRECT("ข้อมูลนักเรียน!F14"))</f>
        <v>เด็กหญิงนภัสสร  สายบุตร</v>
      </c>
      <c r="E14" s="396">
        <f ca="1">IF(E$5="","",คะแนน1!$BT14)</f>
        <v>78</v>
      </c>
      <c r="F14" s="396">
        <f ca="1">IF(E$5="","",คะแนน1!$BU14)</f>
        <v>3.5</v>
      </c>
      <c r="G14" s="159">
        <f ca="1">IF(G$5="","",คะแนน2!$BT14)</f>
        <v>78</v>
      </c>
      <c r="H14" s="159">
        <f ca="1">IF(G$5="","",คะแนน2!$BU14)</f>
        <v>3.5</v>
      </c>
      <c r="I14" s="396">
        <f ca="1">IF(I$5="","",คะแนน3!$BT14)</f>
        <v>80</v>
      </c>
      <c r="J14" s="396">
        <f ca="1">IF(I$5="","",คะแนน3!$BU14)</f>
        <v>4</v>
      </c>
      <c r="K14" s="159">
        <f ca="1">IF(K$5="","",คะแนน4!$BT14)</f>
        <v>78</v>
      </c>
      <c r="L14" s="159">
        <f ca="1">IF(K$5="","",คะแนน4!$BU14)</f>
        <v>3.5</v>
      </c>
      <c r="M14" s="396">
        <f ca="1">IF(M$5="","",คะแนน5!$BT14)</f>
        <v>81</v>
      </c>
      <c r="N14" s="396">
        <f ca="1">IF(M$5="","",คะแนน5!$BU14)</f>
        <v>4</v>
      </c>
      <c r="O14" s="159">
        <f ca="1">IF(O$5="","",คะแนน6!$BT14)</f>
        <v>84</v>
      </c>
      <c r="P14" s="159">
        <f ca="1">IF(O$5="","",คะแนน6!$BU14)</f>
        <v>4</v>
      </c>
      <c r="Q14" s="396">
        <f ca="1">IF(Q$5="","",คะแนน7!$BT14)</f>
        <v>81</v>
      </c>
      <c r="R14" s="398">
        <f ca="1">IF(Q$5="","",คะแนน7!$BU14)</f>
        <v>4</v>
      </c>
      <c r="S14" s="356">
        <f t="shared" ca="1" si="0"/>
        <v>7</v>
      </c>
      <c r="T14" s="356" t="str">
        <f t="shared" ca="1" si="1"/>
        <v>506</v>
      </c>
      <c r="U14" s="357" t="str">
        <f t="shared" ca="1" si="2"/>
        <v>เด็กหญิงนภัสสร  สายบุตร</v>
      </c>
      <c r="V14" s="396">
        <f ca="1">IF(V$5="","",คะแนน8!$BT14)</f>
        <v>69</v>
      </c>
      <c r="W14" s="396">
        <f ca="1">IF(V$5="","",คะแนน8!$BU14)</f>
        <v>2.5</v>
      </c>
      <c r="X14" s="159">
        <f ca="1">IF(X$5="","",คะแนน9!$BT14)</f>
        <v>79</v>
      </c>
      <c r="Y14" s="159">
        <f ca="1">IF(X$5="","",คะแนน9!$BU14)</f>
        <v>3.5</v>
      </c>
      <c r="Z14" s="396">
        <f ca="1">IF(Z$5="","",คะแนน10!$BT14)</f>
        <v>81</v>
      </c>
      <c r="AA14" s="396">
        <f ca="1">IF(Z$5="","",คะแนน10!$BU14)</f>
        <v>4</v>
      </c>
      <c r="AB14" s="159" t="str">
        <f ca="1">IF(AB$5="","",คะแนน11!$BT14)</f>
        <v/>
      </c>
      <c r="AC14" s="159" t="str">
        <f ca="1">IF(AB$5="","",คะแนน11!$BU14)</f>
        <v/>
      </c>
      <c r="AD14" s="396" t="str">
        <f ca="1">IF(AD$5="","",คะแนน12!$BT14)</f>
        <v/>
      </c>
      <c r="AE14" s="396" t="str">
        <f ca="1">IF(AD$5="","",คะแนน12!$BU14)</f>
        <v/>
      </c>
      <c r="AF14" s="159" t="str">
        <f ca="1">IF(AF$5="","",คะแนน13!$BT14)</f>
        <v/>
      </c>
      <c r="AG14" s="159" t="str">
        <f ca="1">IF(AF$5="","",คะแนน13!$BU14)</f>
        <v/>
      </c>
      <c r="AH14" s="396" t="str">
        <f ca="1">IF(AH$5="","",คะแนน14!$BT14)</f>
        <v/>
      </c>
      <c r="AI14" s="398" t="str">
        <f ca="1">IF(AH$5="","",คะแนน14!$BU14)</f>
        <v/>
      </c>
      <c r="AJ14" s="356">
        <f t="shared" ca="1" si="3"/>
        <v>7</v>
      </c>
      <c r="AK14" s="356" t="str">
        <f t="shared" ca="1" si="4"/>
        <v>506</v>
      </c>
      <c r="AL14" s="357" t="str">
        <f t="shared" ca="1" si="5"/>
        <v>เด็กหญิงนภัสสร  สายบุตร</v>
      </c>
      <c r="AM14" s="159" t="str">
        <f ca="1">IF(AM$5="","",คะแนน15!$BT14)</f>
        <v/>
      </c>
      <c r="AN14" s="159" t="str">
        <f ca="1">IF(AM$5="","",คะแนน15!$BU14)</f>
        <v/>
      </c>
      <c r="AO14" s="396" t="str">
        <f ca="1">IF(AO$5="","",คะแนน16!$BT14)</f>
        <v/>
      </c>
      <c r="AP14" s="396" t="str">
        <f ca="1">IF(AO$5="","",คะแนน16!$BU14)</f>
        <v/>
      </c>
      <c r="AQ14" s="159" t="str">
        <f ca="1">IF(AQ$5="","",คะแนน17!$BT14)</f>
        <v/>
      </c>
      <c r="AR14" s="159" t="str">
        <f ca="1">IF(AQ$5="","",คะแนน17!$BU14)</f>
        <v/>
      </c>
      <c r="AS14" s="396" t="str">
        <f ca="1">IF(AS$5="","",คะแนน18!$BT14)</f>
        <v/>
      </c>
      <c r="AT14" s="398" t="str">
        <f ca="1">IF(AS$5="","",คะแนน18!$BU14)</f>
        <v/>
      </c>
      <c r="AU14" s="197" t="str">
        <f ca="1">คุณลักษณะ!T14</f>
        <v>ดีเยี่ยม</v>
      </c>
      <c r="AV14" s="197" t="str">
        <f ca="1">อ่านคิด!P14</f>
        <v>ดีเยี่ยม</v>
      </c>
      <c r="AW14" s="509">
        <f t="shared" ca="1" si="6"/>
        <v>3</v>
      </c>
      <c r="AX14" s="508">
        <f t="shared" ca="1" si="7"/>
        <v>789</v>
      </c>
    </row>
    <row r="15" spans="1:50" ht="15" customHeight="1" x14ac:dyDescent="0.25">
      <c r="A15" s="355"/>
      <c r="B15" s="356">
        <f ca="1">IF(INDIRECT("ข้อมูลนักเรียน!B15")="","",INDIRECT("ข้อมูลนักเรียน!B15"))</f>
        <v>8</v>
      </c>
      <c r="C15" s="356" t="str">
        <f ca="1">IF(INDIRECT("ข้อมูลนักเรียน!C15")="","",INDIRECT("ข้อมูลนักเรียน!C15"))</f>
        <v>507</v>
      </c>
      <c r="D15" s="357" t="str">
        <f ca="1">IF(C15="","",INDIRECT("ข้อมูลนักเรียน!D15") &amp;INDIRECT("ข้อมูลนักเรียน!E15") &amp; "  " &amp; INDIRECT("ข้อมูลนักเรียน!F15"))</f>
        <v>เด็กหญิงธนะศรี  สังเกตกิจ</v>
      </c>
      <c r="E15" s="396">
        <f ca="1">IF(E$5="","",คะแนน1!$BT15)</f>
        <v>76</v>
      </c>
      <c r="F15" s="396">
        <f ca="1">IF(E$5="","",คะแนน1!$BU15)</f>
        <v>3.5</v>
      </c>
      <c r="G15" s="159">
        <f ca="1">IF(G$5="","",คะแนน2!$BT15)</f>
        <v>79</v>
      </c>
      <c r="H15" s="159">
        <f ca="1">IF(G$5="","",คะแนน2!$BU15)</f>
        <v>3.5</v>
      </c>
      <c r="I15" s="396">
        <f ca="1">IF(I$5="","",คะแนน3!$BT15)</f>
        <v>77</v>
      </c>
      <c r="J15" s="396">
        <f ca="1">IF(I$5="","",คะแนน3!$BU15)</f>
        <v>3.5</v>
      </c>
      <c r="K15" s="159">
        <f ca="1">IF(K$5="","",คะแนน4!$BT15)</f>
        <v>79</v>
      </c>
      <c r="L15" s="159">
        <f ca="1">IF(K$5="","",คะแนน4!$BU15)</f>
        <v>3.5</v>
      </c>
      <c r="M15" s="396">
        <f ca="1">IF(M$5="","",คะแนน5!$BT15)</f>
        <v>80</v>
      </c>
      <c r="N15" s="396">
        <f ca="1">IF(M$5="","",คะแนน5!$BU15)</f>
        <v>4</v>
      </c>
      <c r="O15" s="159">
        <f ca="1">IF(O$5="","",คะแนน6!$BT15)</f>
        <v>81</v>
      </c>
      <c r="P15" s="159">
        <f ca="1">IF(O$5="","",คะแนน6!$BU15)</f>
        <v>4</v>
      </c>
      <c r="Q15" s="396">
        <f ca="1">IF(Q$5="","",คะแนน7!$BT15)</f>
        <v>80</v>
      </c>
      <c r="R15" s="398">
        <f ca="1">IF(Q$5="","",คะแนน7!$BU15)</f>
        <v>4</v>
      </c>
      <c r="S15" s="356">
        <f t="shared" ca="1" si="0"/>
        <v>8</v>
      </c>
      <c r="T15" s="356" t="str">
        <f t="shared" ca="1" si="1"/>
        <v>507</v>
      </c>
      <c r="U15" s="357" t="str">
        <f t="shared" ca="1" si="2"/>
        <v>เด็กหญิงธนะศรี  สังเกตกิจ</v>
      </c>
      <c r="V15" s="396">
        <f ca="1">IF(V$5="","",คะแนน8!$BT15)</f>
        <v>70</v>
      </c>
      <c r="W15" s="396">
        <f ca="1">IF(V$5="","",คะแนน8!$BU15)</f>
        <v>3</v>
      </c>
      <c r="X15" s="159">
        <f ca="1">IF(X$5="","",คะแนน9!$BT15)</f>
        <v>78</v>
      </c>
      <c r="Y15" s="159">
        <f ca="1">IF(X$5="","",คะแนน9!$BU15)</f>
        <v>3.5</v>
      </c>
      <c r="Z15" s="396">
        <f ca="1">IF(Z$5="","",คะแนน10!$BT15)</f>
        <v>81</v>
      </c>
      <c r="AA15" s="396">
        <f ca="1">IF(Z$5="","",คะแนน10!$BU15)</f>
        <v>4</v>
      </c>
      <c r="AB15" s="159" t="str">
        <f ca="1">IF(AB$5="","",คะแนน11!$BT15)</f>
        <v/>
      </c>
      <c r="AC15" s="159" t="str">
        <f ca="1">IF(AB$5="","",คะแนน11!$BU15)</f>
        <v/>
      </c>
      <c r="AD15" s="396" t="str">
        <f ca="1">IF(AD$5="","",คะแนน12!$BT15)</f>
        <v/>
      </c>
      <c r="AE15" s="396" t="str">
        <f ca="1">IF(AD$5="","",คะแนน12!$BU15)</f>
        <v/>
      </c>
      <c r="AF15" s="159" t="str">
        <f ca="1">IF(AF$5="","",คะแนน13!$BT15)</f>
        <v/>
      </c>
      <c r="AG15" s="159" t="str">
        <f ca="1">IF(AF$5="","",คะแนน13!$BU15)</f>
        <v/>
      </c>
      <c r="AH15" s="396" t="str">
        <f ca="1">IF(AH$5="","",คะแนน14!$BT15)</f>
        <v/>
      </c>
      <c r="AI15" s="398" t="str">
        <f ca="1">IF(AH$5="","",คะแนน14!$BU15)</f>
        <v/>
      </c>
      <c r="AJ15" s="356">
        <f t="shared" ca="1" si="3"/>
        <v>8</v>
      </c>
      <c r="AK15" s="356" t="str">
        <f t="shared" ca="1" si="4"/>
        <v>507</v>
      </c>
      <c r="AL15" s="357" t="str">
        <f t="shared" ca="1" si="5"/>
        <v>เด็กหญิงธนะศรี  สังเกตกิจ</v>
      </c>
      <c r="AM15" s="159" t="str">
        <f ca="1">IF(AM$5="","",คะแนน15!$BT15)</f>
        <v/>
      </c>
      <c r="AN15" s="159" t="str">
        <f ca="1">IF(AM$5="","",คะแนน15!$BU15)</f>
        <v/>
      </c>
      <c r="AO15" s="396" t="str">
        <f ca="1">IF(AO$5="","",คะแนน16!$BT15)</f>
        <v/>
      </c>
      <c r="AP15" s="396" t="str">
        <f ca="1">IF(AO$5="","",คะแนน16!$BU15)</f>
        <v/>
      </c>
      <c r="AQ15" s="159" t="str">
        <f ca="1">IF(AQ$5="","",คะแนน17!$BT15)</f>
        <v/>
      </c>
      <c r="AR15" s="159" t="str">
        <f ca="1">IF(AQ$5="","",คะแนน17!$BU15)</f>
        <v/>
      </c>
      <c r="AS15" s="396" t="str">
        <f ca="1">IF(AS$5="","",คะแนน18!$BT15)</f>
        <v/>
      </c>
      <c r="AT15" s="398" t="str">
        <f ca="1">IF(AS$5="","",คะแนน18!$BU15)</f>
        <v/>
      </c>
      <c r="AU15" s="197" t="str">
        <f ca="1">คุณลักษณะ!T15</f>
        <v>ดีเยี่ยม</v>
      </c>
      <c r="AV15" s="197" t="str">
        <f ca="1">อ่านคิด!P15</f>
        <v>ดีเยี่ยม</v>
      </c>
      <c r="AW15" s="509">
        <f t="shared" ca="1" si="6"/>
        <v>4</v>
      </c>
      <c r="AX15" s="508">
        <f t="shared" ca="1" si="7"/>
        <v>781</v>
      </c>
    </row>
    <row r="16" spans="1:50" ht="15" customHeight="1" x14ac:dyDescent="0.25">
      <c r="A16" s="355"/>
      <c r="B16" s="356">
        <f ca="1">IF(INDIRECT("ข้อมูลนักเรียน!B16")="","",INDIRECT("ข้อมูลนักเรียน!B16"))</f>
        <v>9</v>
      </c>
      <c r="C16" s="356" t="str">
        <f ca="1">IF(INDIRECT("ข้อมูลนักเรียน!C16")="","",INDIRECT("ข้อมูลนักเรียน!C16"))</f>
        <v>508</v>
      </c>
      <c r="D16" s="357" t="str">
        <f ca="1">IF(C16="","",INDIRECT("ข้อมูลนักเรียน!D16") &amp;INDIRECT("ข้อมูลนักเรียน!E16") &amp; "  " &amp; INDIRECT("ข้อมูลนักเรียน!F16"))</f>
        <v>เด็กหญิงปรัชญา  แจ่มใส</v>
      </c>
      <c r="E16" s="396">
        <f ca="1">IF(E$5="","",คะแนน1!$BT16)</f>
        <v>81</v>
      </c>
      <c r="F16" s="396">
        <f ca="1">IF(E$5="","",คะแนน1!$BU16)</f>
        <v>4</v>
      </c>
      <c r="G16" s="159">
        <f ca="1">IF(G$5="","",คะแนน2!$BT16)</f>
        <v>79</v>
      </c>
      <c r="H16" s="159">
        <f ca="1">IF(G$5="","",คะแนน2!$BU16)</f>
        <v>3.5</v>
      </c>
      <c r="I16" s="396">
        <f ca="1">IF(I$5="","",คะแนน3!$BT16)</f>
        <v>81</v>
      </c>
      <c r="J16" s="396">
        <f ca="1">IF(I$5="","",คะแนน3!$BU16)</f>
        <v>4</v>
      </c>
      <c r="K16" s="159">
        <f ca="1">IF(K$5="","",คะแนน4!$BT16)</f>
        <v>81</v>
      </c>
      <c r="L16" s="159">
        <f ca="1">IF(K$5="","",คะแนน4!$BU16)</f>
        <v>4</v>
      </c>
      <c r="M16" s="396">
        <f ca="1">IF(M$5="","",คะแนน5!$BT16)</f>
        <v>83</v>
      </c>
      <c r="N16" s="396">
        <f ca="1">IF(M$5="","",คะแนน5!$BU16)</f>
        <v>4</v>
      </c>
      <c r="O16" s="159">
        <f ca="1">IF(O$5="","",คะแนน6!$BT16)</f>
        <v>82</v>
      </c>
      <c r="P16" s="159">
        <f ca="1">IF(O$5="","",คะแนน6!$BU16)</f>
        <v>4</v>
      </c>
      <c r="Q16" s="396">
        <f ca="1">IF(Q$5="","",คะแนน7!$BT16)</f>
        <v>81</v>
      </c>
      <c r="R16" s="398">
        <f ca="1">IF(Q$5="","",คะแนน7!$BU16)</f>
        <v>4</v>
      </c>
      <c r="S16" s="356">
        <f t="shared" ca="1" si="0"/>
        <v>9</v>
      </c>
      <c r="T16" s="356" t="str">
        <f t="shared" ca="1" si="1"/>
        <v>508</v>
      </c>
      <c r="U16" s="357" t="str">
        <f t="shared" ca="1" si="2"/>
        <v>เด็กหญิงปรัชญา  แจ่มใส</v>
      </c>
      <c r="V16" s="396">
        <f ca="1">IF(V$5="","",คะแนน8!$BT16)</f>
        <v>67</v>
      </c>
      <c r="W16" s="396">
        <f ca="1">IF(V$5="","",คะแนน8!$BU16)</f>
        <v>2.5</v>
      </c>
      <c r="X16" s="159">
        <f ca="1">IF(X$5="","",คะแนน9!$BT16)</f>
        <v>79</v>
      </c>
      <c r="Y16" s="159">
        <f ca="1">IF(X$5="","",คะแนน9!$BU16)</f>
        <v>3.5</v>
      </c>
      <c r="Z16" s="396">
        <f ca="1">IF(Z$5="","",คะแนน10!$BT16)</f>
        <v>82</v>
      </c>
      <c r="AA16" s="396">
        <f ca="1">IF(Z$5="","",คะแนน10!$BU16)</f>
        <v>4</v>
      </c>
      <c r="AB16" s="159" t="str">
        <f ca="1">IF(AB$5="","",คะแนน11!$BT16)</f>
        <v/>
      </c>
      <c r="AC16" s="159" t="str">
        <f ca="1">IF(AB$5="","",คะแนน11!$BU16)</f>
        <v/>
      </c>
      <c r="AD16" s="396" t="str">
        <f ca="1">IF(AD$5="","",คะแนน12!$BT16)</f>
        <v/>
      </c>
      <c r="AE16" s="396" t="str">
        <f ca="1">IF(AD$5="","",คะแนน12!$BU16)</f>
        <v/>
      </c>
      <c r="AF16" s="159" t="str">
        <f ca="1">IF(AF$5="","",คะแนน13!$BT16)</f>
        <v/>
      </c>
      <c r="AG16" s="159" t="str">
        <f ca="1">IF(AF$5="","",คะแนน13!$BU16)</f>
        <v/>
      </c>
      <c r="AH16" s="396" t="str">
        <f ca="1">IF(AH$5="","",คะแนน14!$BT16)</f>
        <v/>
      </c>
      <c r="AI16" s="398" t="str">
        <f ca="1">IF(AH$5="","",คะแนน14!$BU16)</f>
        <v/>
      </c>
      <c r="AJ16" s="356">
        <f t="shared" ca="1" si="3"/>
        <v>9</v>
      </c>
      <c r="AK16" s="356" t="str">
        <f t="shared" ca="1" si="4"/>
        <v>508</v>
      </c>
      <c r="AL16" s="357" t="str">
        <f t="shared" ca="1" si="5"/>
        <v>เด็กหญิงปรัชญา  แจ่มใส</v>
      </c>
      <c r="AM16" s="159" t="str">
        <f ca="1">IF(AM$5="","",คะแนน15!$BT16)</f>
        <v/>
      </c>
      <c r="AN16" s="159" t="str">
        <f ca="1">IF(AM$5="","",คะแนน15!$BU16)</f>
        <v/>
      </c>
      <c r="AO16" s="396" t="str">
        <f ca="1">IF(AO$5="","",คะแนน16!$BT16)</f>
        <v/>
      </c>
      <c r="AP16" s="396" t="str">
        <f ca="1">IF(AO$5="","",คะแนน16!$BU16)</f>
        <v/>
      </c>
      <c r="AQ16" s="159" t="str">
        <f ca="1">IF(AQ$5="","",คะแนน17!$BT16)</f>
        <v/>
      </c>
      <c r="AR16" s="159" t="str">
        <f ca="1">IF(AQ$5="","",คะแนน17!$BU16)</f>
        <v/>
      </c>
      <c r="AS16" s="396" t="str">
        <f ca="1">IF(AS$5="","",คะแนน18!$BT16)</f>
        <v/>
      </c>
      <c r="AT16" s="398" t="str">
        <f ca="1">IF(AS$5="","",คะแนน18!$BU16)</f>
        <v/>
      </c>
      <c r="AU16" s="197" t="str">
        <f ca="1">คุณลักษณะ!T16</f>
        <v>ดีเยี่ยม</v>
      </c>
      <c r="AV16" s="197" t="str">
        <f ca="1">อ่านคิด!P16</f>
        <v>ดีเยี่ยม</v>
      </c>
      <c r="AW16" s="509">
        <f t="shared" ca="1" si="6"/>
        <v>2</v>
      </c>
      <c r="AX16" s="508">
        <f t="shared" ca="1" si="7"/>
        <v>796</v>
      </c>
    </row>
    <row r="17" spans="1:50" ht="15" customHeight="1" x14ac:dyDescent="0.25">
      <c r="A17" s="355"/>
      <c r="B17" s="356">
        <f ca="1">IF(INDIRECT("ข้อมูลนักเรียน!B17")="","",INDIRECT("ข้อมูลนักเรียน!B17"))</f>
        <v>10</v>
      </c>
      <c r="C17" s="356" t="str">
        <f ca="1">IF(INDIRECT("ข้อมูลนักเรียน!C17")="","",INDIRECT("ข้อมูลนักเรียน!C17"))</f>
        <v>509</v>
      </c>
      <c r="D17" s="357" t="str">
        <f ca="1">IF(C17="","",INDIRECT("ข้อมูลนักเรียน!D17") &amp;INDIRECT("ข้อมูลนักเรียน!E17") &amp; "  " &amp; INDIRECT("ข้อมูลนักเรียน!F17"))</f>
        <v>เด็กหญิงนันธิดา  จามิกรณ์</v>
      </c>
      <c r="E17" s="396">
        <f ca="1">IF(E$5="","",คะแนน1!$BT17)</f>
        <v>82</v>
      </c>
      <c r="F17" s="396">
        <f ca="1">IF(E$5="","",คะแนน1!$BU17)</f>
        <v>4</v>
      </c>
      <c r="G17" s="159">
        <f ca="1">IF(G$5="","",คะแนน2!$BT17)</f>
        <v>85</v>
      </c>
      <c r="H17" s="159">
        <f ca="1">IF(G$5="","",คะแนน2!$BU17)</f>
        <v>4</v>
      </c>
      <c r="I17" s="396">
        <f ca="1">IF(I$5="","",คะแนน3!$BT17)</f>
        <v>82</v>
      </c>
      <c r="J17" s="396">
        <f ca="1">IF(I$5="","",คะแนน3!$BU17)</f>
        <v>4</v>
      </c>
      <c r="K17" s="159">
        <f ca="1">IF(K$5="","",คะแนน4!$BT17)</f>
        <v>78</v>
      </c>
      <c r="L17" s="159">
        <f ca="1">IF(K$5="","",คะแนน4!$BU17)</f>
        <v>3.5</v>
      </c>
      <c r="M17" s="396">
        <f ca="1">IF(M$5="","",คะแนน5!$BT17)</f>
        <v>81</v>
      </c>
      <c r="N17" s="396">
        <f ca="1">IF(M$5="","",คะแนน5!$BU17)</f>
        <v>4</v>
      </c>
      <c r="O17" s="159">
        <f ca="1">IF(O$5="","",คะแนน6!$BT17)</f>
        <v>82</v>
      </c>
      <c r="P17" s="159">
        <f ca="1">IF(O$5="","",คะแนน6!$BU17)</f>
        <v>4</v>
      </c>
      <c r="Q17" s="396">
        <f ca="1">IF(Q$5="","",คะแนน7!$BT17)</f>
        <v>81</v>
      </c>
      <c r="R17" s="398">
        <f ca="1">IF(Q$5="","",คะแนน7!$BU17)</f>
        <v>4</v>
      </c>
      <c r="S17" s="356">
        <f t="shared" ca="1" si="0"/>
        <v>10</v>
      </c>
      <c r="T17" s="356" t="str">
        <f t="shared" ca="1" si="1"/>
        <v>509</v>
      </c>
      <c r="U17" s="357" t="str">
        <f t="shared" ca="1" si="2"/>
        <v>เด็กหญิงนันธิดา  จามิกรณ์</v>
      </c>
      <c r="V17" s="396">
        <f ca="1">IF(V$5="","",คะแนน8!$BT17)</f>
        <v>76</v>
      </c>
      <c r="W17" s="396">
        <f ca="1">IF(V$5="","",คะแนน8!$BU17)</f>
        <v>3.5</v>
      </c>
      <c r="X17" s="159">
        <f ca="1">IF(X$5="","",คะแนน9!$BT17)</f>
        <v>78</v>
      </c>
      <c r="Y17" s="159">
        <f ca="1">IF(X$5="","",คะแนน9!$BU17)</f>
        <v>3.5</v>
      </c>
      <c r="Z17" s="396">
        <f ca="1">IF(Z$5="","",คะแนน10!$BT17)</f>
        <v>82</v>
      </c>
      <c r="AA17" s="396">
        <f ca="1">IF(Z$5="","",คะแนน10!$BU17)</f>
        <v>4</v>
      </c>
      <c r="AB17" s="159" t="str">
        <f ca="1">IF(AB$5="","",คะแนน11!$BT17)</f>
        <v/>
      </c>
      <c r="AC17" s="159" t="str">
        <f ca="1">IF(AB$5="","",คะแนน11!$BU17)</f>
        <v/>
      </c>
      <c r="AD17" s="396" t="str">
        <f ca="1">IF(AD$5="","",คะแนน12!$BT17)</f>
        <v/>
      </c>
      <c r="AE17" s="396" t="str">
        <f ca="1">IF(AD$5="","",คะแนน12!$BU17)</f>
        <v/>
      </c>
      <c r="AF17" s="159" t="str">
        <f ca="1">IF(AF$5="","",คะแนน13!$BT17)</f>
        <v/>
      </c>
      <c r="AG17" s="159" t="str">
        <f ca="1">IF(AF$5="","",คะแนน13!$BU17)</f>
        <v/>
      </c>
      <c r="AH17" s="396" t="str">
        <f ca="1">IF(AH$5="","",คะแนน14!$BT17)</f>
        <v/>
      </c>
      <c r="AI17" s="398" t="str">
        <f ca="1">IF(AH$5="","",คะแนน14!$BU17)</f>
        <v/>
      </c>
      <c r="AJ17" s="356">
        <f t="shared" ca="1" si="3"/>
        <v>10</v>
      </c>
      <c r="AK17" s="356" t="str">
        <f t="shared" ca="1" si="4"/>
        <v>509</v>
      </c>
      <c r="AL17" s="357" t="str">
        <f t="shared" ca="1" si="5"/>
        <v>เด็กหญิงนันธิดา  จามิกรณ์</v>
      </c>
      <c r="AM17" s="159" t="str">
        <f ca="1">IF(AM$5="","",คะแนน15!$BT17)</f>
        <v/>
      </c>
      <c r="AN17" s="159" t="str">
        <f ca="1">IF(AM$5="","",คะแนน15!$BU17)</f>
        <v/>
      </c>
      <c r="AO17" s="396" t="str">
        <f ca="1">IF(AO$5="","",คะแนน16!$BT17)</f>
        <v/>
      </c>
      <c r="AP17" s="396" t="str">
        <f ca="1">IF(AO$5="","",คะแนน16!$BU17)</f>
        <v/>
      </c>
      <c r="AQ17" s="159" t="str">
        <f ca="1">IF(AQ$5="","",คะแนน17!$BT17)</f>
        <v/>
      </c>
      <c r="AR17" s="159" t="str">
        <f ca="1">IF(AQ$5="","",คะแนน17!$BU17)</f>
        <v/>
      </c>
      <c r="AS17" s="396" t="str">
        <f ca="1">IF(AS$5="","",คะแนน18!$BT17)</f>
        <v/>
      </c>
      <c r="AT17" s="398" t="str">
        <f ca="1">IF(AS$5="","",คะแนน18!$BU17)</f>
        <v/>
      </c>
      <c r="AU17" s="197" t="str">
        <f ca="1">คุณลักษณะ!T17</f>
        <v>ดีเยี่ยม</v>
      </c>
      <c r="AV17" s="197" t="str">
        <f ca="1">อ่านคิด!P17</f>
        <v>ดีเยี่ยม</v>
      </c>
      <c r="AW17" s="509">
        <f t="shared" ca="1" si="6"/>
        <v>1</v>
      </c>
      <c r="AX17" s="508">
        <f t="shared" ca="1" si="7"/>
        <v>807</v>
      </c>
    </row>
    <row r="18" spans="1:50" ht="15" customHeight="1" x14ac:dyDescent="0.25">
      <c r="A18" s="355"/>
      <c r="B18" s="356">
        <f ca="1">IF(INDIRECT("ข้อมูลนักเรียน!B18")="","",INDIRECT("ข้อมูลนักเรียน!B18"))</f>
        <v>11</v>
      </c>
      <c r="C18" s="356" t="str">
        <f ca="1">IF(INDIRECT("ข้อมูลนักเรียน!C18")="","",INDIRECT("ข้อมูลนักเรียน!C18"))</f>
        <v>593</v>
      </c>
      <c r="D18" s="357" t="str">
        <f ca="1">IF(C18="","",INDIRECT("ข้อมูลนักเรียน!D18") &amp;INDIRECT("ข้อมูลนักเรียน!E18") &amp; "  " &amp; INDIRECT("ข้อมูลนักเรียน!F18"))</f>
        <v>เด็กหญิงนันทิตา  ด่างเกษี</v>
      </c>
      <c r="E18" s="396">
        <f ca="1">IF(E$5="","",คะแนน1!$BT18)</f>
        <v>73</v>
      </c>
      <c r="F18" s="396">
        <f ca="1">IF(E$5="","",คะแนน1!$BU18)</f>
        <v>3</v>
      </c>
      <c r="G18" s="159">
        <f ca="1">IF(G$5="","",คะแนน2!$BT18)</f>
        <v>76</v>
      </c>
      <c r="H18" s="159">
        <f ca="1">IF(G$5="","",คะแนน2!$BU18)</f>
        <v>3.5</v>
      </c>
      <c r="I18" s="396">
        <f ca="1">IF(I$5="","",คะแนน3!$BT18)</f>
        <v>78</v>
      </c>
      <c r="J18" s="396">
        <f ca="1">IF(I$5="","",คะแนน3!$BU18)</f>
        <v>3.5</v>
      </c>
      <c r="K18" s="159">
        <f ca="1">IF(K$5="","",คะแนน4!$BT18)</f>
        <v>76</v>
      </c>
      <c r="L18" s="159">
        <f ca="1">IF(K$5="","",คะแนน4!$BU18)</f>
        <v>3.5</v>
      </c>
      <c r="M18" s="396">
        <f ca="1">IF(M$5="","",คะแนน5!$BT18)</f>
        <v>78</v>
      </c>
      <c r="N18" s="396">
        <f ca="1">IF(M$5="","",คะแนน5!$BU18)</f>
        <v>3.5</v>
      </c>
      <c r="O18" s="159">
        <f ca="1">IF(O$5="","",คะแนน6!$BT18)</f>
        <v>81</v>
      </c>
      <c r="P18" s="159">
        <f ca="1">IF(O$5="","",คะแนน6!$BU18)</f>
        <v>4</v>
      </c>
      <c r="Q18" s="396">
        <f ca="1">IF(Q$5="","",คะแนน7!$BT18)</f>
        <v>80</v>
      </c>
      <c r="R18" s="398">
        <f ca="1">IF(Q$5="","",คะแนน7!$BU18)</f>
        <v>4</v>
      </c>
      <c r="S18" s="356">
        <f t="shared" ca="1" si="0"/>
        <v>11</v>
      </c>
      <c r="T18" s="356" t="str">
        <f t="shared" ca="1" si="1"/>
        <v>593</v>
      </c>
      <c r="U18" s="357" t="str">
        <f t="shared" ca="1" si="2"/>
        <v>เด็กหญิงนันทิตา  ด่างเกษี</v>
      </c>
      <c r="V18" s="396">
        <f ca="1">IF(V$5="","",คะแนน8!$BT18)</f>
        <v>67</v>
      </c>
      <c r="W18" s="396">
        <f ca="1">IF(V$5="","",คะแนน8!$BU18)</f>
        <v>2.5</v>
      </c>
      <c r="X18" s="159">
        <f ca="1">IF(X$5="","",คะแนน9!$BT18)</f>
        <v>73</v>
      </c>
      <c r="Y18" s="159">
        <f ca="1">IF(X$5="","",คะแนน9!$BU18)</f>
        <v>3</v>
      </c>
      <c r="Z18" s="396">
        <f ca="1">IF(Z$5="","",คะแนน10!$BT18)</f>
        <v>78</v>
      </c>
      <c r="AA18" s="396">
        <f ca="1">IF(Z$5="","",คะแนน10!$BU18)</f>
        <v>3.5</v>
      </c>
      <c r="AB18" s="159" t="str">
        <f ca="1">IF(AB$5="","",คะแนน11!$BT18)</f>
        <v/>
      </c>
      <c r="AC18" s="159" t="str">
        <f ca="1">IF(AB$5="","",คะแนน11!$BU18)</f>
        <v/>
      </c>
      <c r="AD18" s="396" t="str">
        <f ca="1">IF(AD$5="","",คะแนน12!$BT18)</f>
        <v/>
      </c>
      <c r="AE18" s="396" t="str">
        <f ca="1">IF(AD$5="","",คะแนน12!$BU18)</f>
        <v/>
      </c>
      <c r="AF18" s="159" t="str">
        <f ca="1">IF(AF$5="","",คะแนน13!$BT18)</f>
        <v/>
      </c>
      <c r="AG18" s="159" t="str">
        <f ca="1">IF(AF$5="","",คะแนน13!$BU18)</f>
        <v/>
      </c>
      <c r="AH18" s="396" t="str">
        <f ca="1">IF(AH$5="","",คะแนน14!$BT18)</f>
        <v/>
      </c>
      <c r="AI18" s="398" t="str">
        <f ca="1">IF(AH$5="","",คะแนน14!$BU18)</f>
        <v/>
      </c>
      <c r="AJ18" s="356">
        <f t="shared" ca="1" si="3"/>
        <v>11</v>
      </c>
      <c r="AK18" s="356" t="str">
        <f t="shared" ca="1" si="4"/>
        <v>593</v>
      </c>
      <c r="AL18" s="357" t="str">
        <f t="shared" ca="1" si="5"/>
        <v>เด็กหญิงนันทิตา  ด่างเกษี</v>
      </c>
      <c r="AM18" s="159" t="str">
        <f ca="1">IF(AM$5="","",คะแนน15!$BT18)</f>
        <v/>
      </c>
      <c r="AN18" s="159" t="str">
        <f ca="1">IF(AM$5="","",คะแนน15!$BU18)</f>
        <v/>
      </c>
      <c r="AO18" s="396" t="str">
        <f ca="1">IF(AO$5="","",คะแนน16!$BT18)</f>
        <v/>
      </c>
      <c r="AP18" s="396" t="str">
        <f ca="1">IF(AO$5="","",คะแนน16!$BU18)</f>
        <v/>
      </c>
      <c r="AQ18" s="159" t="str">
        <f ca="1">IF(AQ$5="","",คะแนน17!$BT18)</f>
        <v/>
      </c>
      <c r="AR18" s="159" t="str">
        <f ca="1">IF(AQ$5="","",คะแนน17!$BU18)</f>
        <v/>
      </c>
      <c r="AS18" s="396" t="str">
        <f ca="1">IF(AS$5="","",คะแนน18!$BT18)</f>
        <v/>
      </c>
      <c r="AT18" s="398" t="str">
        <f ca="1">IF(AS$5="","",คะแนน18!$BU18)</f>
        <v/>
      </c>
      <c r="AU18" s="197" t="str">
        <f ca="1">คุณลักษณะ!T18</f>
        <v>ดีเยี่ยม</v>
      </c>
      <c r="AV18" s="197" t="str">
        <f ca="1">อ่านคิด!P18</f>
        <v>ดี</v>
      </c>
      <c r="AW18" s="509">
        <f t="shared" ca="1" si="6"/>
        <v>7</v>
      </c>
      <c r="AX18" s="508">
        <f t="shared" ca="1" si="7"/>
        <v>760</v>
      </c>
    </row>
    <row r="19" spans="1:50" ht="15" customHeight="1" x14ac:dyDescent="0.25">
      <c r="A19" s="355"/>
      <c r="B19" s="356">
        <f ca="1">IF(INDIRECT("ข้อมูลนักเรียน!B19")="","",INDIRECT("ข้อมูลนักเรียน!B19"))</f>
        <v>12</v>
      </c>
      <c r="C19" s="356" t="str">
        <f ca="1">IF(INDIRECT("ข้อมูลนักเรียน!C19")="","",INDIRECT("ข้อมูลนักเรียน!C19"))</f>
        <v/>
      </c>
      <c r="D19" s="357" t="str">
        <f ca="1">IF(C19="","",INDIRECT("ข้อมูลนักเรียน!D19") &amp;INDIRECT("ข้อมูลนักเรียน!E19") &amp; "  " &amp; INDIRECT("ข้อมูลนักเรียน!F19"))</f>
        <v/>
      </c>
      <c r="E19" s="396" t="str">
        <f ca="1">IF(E$5="","",คะแนน1!$BT19)</f>
        <v/>
      </c>
      <c r="F19" s="396" t="str">
        <f ca="1">IF(E$5="","",คะแนน1!$BU19)</f>
        <v/>
      </c>
      <c r="G19" s="159" t="str">
        <f ca="1">IF(G$5="","",คะแนน2!$BT19)</f>
        <v/>
      </c>
      <c r="H19" s="159" t="str">
        <f ca="1">IF(G$5="","",คะแนน2!$BU19)</f>
        <v/>
      </c>
      <c r="I19" s="396" t="str">
        <f ca="1">IF(I$5="","",คะแนน3!$BT19)</f>
        <v/>
      </c>
      <c r="J19" s="396" t="str">
        <f ca="1">IF(I$5="","",คะแนน3!$BU19)</f>
        <v/>
      </c>
      <c r="K19" s="159" t="str">
        <f ca="1">IF(K$5="","",คะแนน4!$BT19)</f>
        <v/>
      </c>
      <c r="L19" s="159" t="str">
        <f ca="1">IF(K$5="","",คะแนน4!$BU19)</f>
        <v/>
      </c>
      <c r="M19" s="396" t="str">
        <f ca="1">IF(M$5="","",คะแนน5!$BT19)</f>
        <v/>
      </c>
      <c r="N19" s="396" t="str">
        <f ca="1">IF(M$5="","",คะแนน5!$BU19)</f>
        <v/>
      </c>
      <c r="O19" s="159" t="str">
        <f ca="1">IF(O$5="","",คะแนน6!$BT19)</f>
        <v/>
      </c>
      <c r="P19" s="159" t="str">
        <f ca="1">IF(O$5="","",คะแนน6!$BU19)</f>
        <v/>
      </c>
      <c r="Q19" s="396" t="str">
        <f ca="1">IF(Q$5="","",คะแนน7!$BT19)</f>
        <v/>
      </c>
      <c r="R19" s="398" t="str">
        <f ca="1">IF(Q$5="","",คะแนน7!$BU19)</f>
        <v/>
      </c>
      <c r="S19" s="356">
        <f t="shared" ca="1" si="0"/>
        <v>12</v>
      </c>
      <c r="T19" s="356" t="str">
        <f t="shared" ca="1" si="1"/>
        <v/>
      </c>
      <c r="U19" s="357" t="str">
        <f t="shared" ca="1" si="2"/>
        <v/>
      </c>
      <c r="V19" s="396" t="str">
        <f ca="1">IF(V$5="","",คะแนน8!$BT19)</f>
        <v/>
      </c>
      <c r="W19" s="396" t="str">
        <f ca="1">IF(V$5="","",คะแนน8!$BU19)</f>
        <v/>
      </c>
      <c r="X19" s="159" t="str">
        <f ca="1">IF(X$5="","",คะแนน9!$BT19)</f>
        <v/>
      </c>
      <c r="Y19" s="159" t="str">
        <f ca="1">IF(X$5="","",คะแนน9!$BU19)</f>
        <v/>
      </c>
      <c r="Z19" s="396" t="str">
        <f ca="1">IF(Z$5="","",คะแนน10!$BT19)</f>
        <v/>
      </c>
      <c r="AA19" s="396" t="str">
        <f ca="1">IF(Z$5="","",คะแนน10!$BU19)</f>
        <v/>
      </c>
      <c r="AB19" s="159" t="str">
        <f ca="1">IF(AB$5="","",คะแนน11!$BT19)</f>
        <v/>
      </c>
      <c r="AC19" s="159" t="str">
        <f ca="1">IF(AB$5="","",คะแนน11!$BU19)</f>
        <v/>
      </c>
      <c r="AD19" s="396" t="str">
        <f ca="1">IF(AD$5="","",คะแนน12!$BT19)</f>
        <v/>
      </c>
      <c r="AE19" s="396" t="str">
        <f ca="1">IF(AD$5="","",คะแนน12!$BU19)</f>
        <v/>
      </c>
      <c r="AF19" s="159" t="str">
        <f ca="1">IF(AF$5="","",คะแนน13!$BT19)</f>
        <v/>
      </c>
      <c r="AG19" s="159" t="str">
        <f ca="1">IF(AF$5="","",คะแนน13!$BU19)</f>
        <v/>
      </c>
      <c r="AH19" s="396" t="str">
        <f ca="1">IF(AH$5="","",คะแนน14!$BT19)</f>
        <v/>
      </c>
      <c r="AI19" s="398" t="str">
        <f ca="1">IF(AH$5="","",คะแนน14!$BU19)</f>
        <v/>
      </c>
      <c r="AJ19" s="356">
        <f t="shared" ca="1" si="3"/>
        <v>12</v>
      </c>
      <c r="AK19" s="356" t="str">
        <f t="shared" ca="1" si="4"/>
        <v/>
      </c>
      <c r="AL19" s="357" t="str">
        <f t="shared" ca="1" si="5"/>
        <v/>
      </c>
      <c r="AM19" s="159" t="str">
        <f ca="1">IF(AM$5="","",คะแนน15!$BT19)</f>
        <v/>
      </c>
      <c r="AN19" s="159" t="str">
        <f ca="1">IF(AM$5="","",คะแนน15!$BU19)</f>
        <v/>
      </c>
      <c r="AO19" s="396" t="str">
        <f ca="1">IF(AO$5="","",คะแนน16!$BT19)</f>
        <v/>
      </c>
      <c r="AP19" s="396" t="str">
        <f ca="1">IF(AO$5="","",คะแนน16!$BU19)</f>
        <v/>
      </c>
      <c r="AQ19" s="159" t="str">
        <f ca="1">IF(AQ$5="","",คะแนน17!$BT19)</f>
        <v/>
      </c>
      <c r="AR19" s="159" t="str">
        <f ca="1">IF(AQ$5="","",คะแนน17!$BU19)</f>
        <v/>
      </c>
      <c r="AS19" s="396" t="str">
        <f ca="1">IF(AS$5="","",คะแนน18!$BT19)</f>
        <v/>
      </c>
      <c r="AT19" s="398" t="str">
        <f ca="1">IF(AS$5="","",คะแนน18!$BU19)</f>
        <v/>
      </c>
      <c r="AU19" s="197" t="str">
        <f ca="1">คุณลักษณะ!T19</f>
        <v/>
      </c>
      <c r="AV19" s="197" t="str">
        <f ca="1">อ่านคิด!P19</f>
        <v/>
      </c>
      <c r="AW19" s="509" t="str">
        <f t="shared" ca="1" si="6"/>
        <v/>
      </c>
      <c r="AX19" s="508" t="str">
        <f t="shared" ca="1" si="7"/>
        <v/>
      </c>
    </row>
    <row r="20" spans="1:50" ht="15" customHeight="1" x14ac:dyDescent="0.25">
      <c r="A20" s="355"/>
      <c r="B20" s="356">
        <f ca="1">IF(INDIRECT("ข้อมูลนักเรียน!B20")="","",INDIRECT("ข้อมูลนักเรียน!B20"))</f>
        <v>13</v>
      </c>
      <c r="C20" s="356" t="str">
        <f ca="1">IF(INDIRECT("ข้อมูลนักเรียน!C20")="","",INDIRECT("ข้อมูลนักเรียน!C20"))</f>
        <v/>
      </c>
      <c r="D20" s="357" t="str">
        <f ca="1">IF(C20="","",INDIRECT("ข้อมูลนักเรียน!D20") &amp;INDIRECT("ข้อมูลนักเรียน!E20") &amp; "  " &amp; INDIRECT("ข้อมูลนักเรียน!F20"))</f>
        <v/>
      </c>
      <c r="E20" s="396" t="str">
        <f ca="1">IF(E$5="","",คะแนน1!$BT20)</f>
        <v/>
      </c>
      <c r="F20" s="396" t="str">
        <f ca="1">IF(E$5="","",คะแนน1!$BU20)</f>
        <v/>
      </c>
      <c r="G20" s="159" t="str">
        <f ca="1">IF(G$5="","",คะแนน2!$BT20)</f>
        <v/>
      </c>
      <c r="H20" s="159" t="str">
        <f ca="1">IF(G$5="","",คะแนน2!$BU20)</f>
        <v/>
      </c>
      <c r="I20" s="396" t="str">
        <f ca="1">IF(I$5="","",คะแนน3!$BT20)</f>
        <v/>
      </c>
      <c r="J20" s="396" t="str">
        <f ca="1">IF(I$5="","",คะแนน3!$BU20)</f>
        <v/>
      </c>
      <c r="K20" s="159" t="str">
        <f ca="1">IF(K$5="","",คะแนน4!$BT20)</f>
        <v/>
      </c>
      <c r="L20" s="159" t="str">
        <f ca="1">IF(K$5="","",คะแนน4!$BU20)</f>
        <v/>
      </c>
      <c r="M20" s="396" t="str">
        <f ca="1">IF(M$5="","",คะแนน5!$BT20)</f>
        <v/>
      </c>
      <c r="N20" s="396" t="str">
        <f ca="1">IF(M$5="","",คะแนน5!$BU20)</f>
        <v/>
      </c>
      <c r="O20" s="159" t="str">
        <f ca="1">IF(O$5="","",คะแนน6!$BT20)</f>
        <v/>
      </c>
      <c r="P20" s="159" t="str">
        <f ca="1">IF(O$5="","",คะแนน6!$BU20)</f>
        <v/>
      </c>
      <c r="Q20" s="396" t="str">
        <f ca="1">IF(Q$5="","",คะแนน7!$BT20)</f>
        <v/>
      </c>
      <c r="R20" s="398" t="str">
        <f ca="1">IF(Q$5="","",คะแนน7!$BU20)</f>
        <v/>
      </c>
      <c r="S20" s="356">
        <f t="shared" ca="1" si="0"/>
        <v>13</v>
      </c>
      <c r="T20" s="356" t="str">
        <f t="shared" ca="1" si="1"/>
        <v/>
      </c>
      <c r="U20" s="357" t="str">
        <f t="shared" ca="1" si="2"/>
        <v/>
      </c>
      <c r="V20" s="396" t="str">
        <f ca="1">IF(V$5="","",คะแนน8!$BT20)</f>
        <v/>
      </c>
      <c r="W20" s="396" t="str">
        <f ca="1">IF(V$5="","",คะแนน8!$BU20)</f>
        <v/>
      </c>
      <c r="X20" s="159" t="str">
        <f ca="1">IF(X$5="","",คะแนน9!$BT20)</f>
        <v/>
      </c>
      <c r="Y20" s="159" t="str">
        <f ca="1">IF(X$5="","",คะแนน9!$BU20)</f>
        <v/>
      </c>
      <c r="Z20" s="396" t="str">
        <f ca="1">IF(Z$5="","",คะแนน10!$BT20)</f>
        <v/>
      </c>
      <c r="AA20" s="396" t="str">
        <f ca="1">IF(Z$5="","",คะแนน10!$BU20)</f>
        <v/>
      </c>
      <c r="AB20" s="159" t="str">
        <f ca="1">IF(AB$5="","",คะแนน11!$BT20)</f>
        <v/>
      </c>
      <c r="AC20" s="159" t="str">
        <f ca="1">IF(AB$5="","",คะแนน11!$BU20)</f>
        <v/>
      </c>
      <c r="AD20" s="396" t="str">
        <f ca="1">IF(AD$5="","",คะแนน12!$BT20)</f>
        <v/>
      </c>
      <c r="AE20" s="396" t="str">
        <f ca="1">IF(AD$5="","",คะแนน12!$BU20)</f>
        <v/>
      </c>
      <c r="AF20" s="159" t="str">
        <f ca="1">IF(AF$5="","",คะแนน13!$BT20)</f>
        <v/>
      </c>
      <c r="AG20" s="159" t="str">
        <f ca="1">IF(AF$5="","",คะแนน13!$BU20)</f>
        <v/>
      </c>
      <c r="AH20" s="396" t="str">
        <f ca="1">IF(AH$5="","",คะแนน14!$BT20)</f>
        <v/>
      </c>
      <c r="AI20" s="398" t="str">
        <f ca="1">IF(AH$5="","",คะแนน14!$BU20)</f>
        <v/>
      </c>
      <c r="AJ20" s="356">
        <f t="shared" ca="1" si="3"/>
        <v>13</v>
      </c>
      <c r="AK20" s="356" t="str">
        <f t="shared" ca="1" si="4"/>
        <v/>
      </c>
      <c r="AL20" s="357" t="str">
        <f t="shared" ca="1" si="5"/>
        <v/>
      </c>
      <c r="AM20" s="159" t="str">
        <f ca="1">IF(AM$5="","",คะแนน15!$BT20)</f>
        <v/>
      </c>
      <c r="AN20" s="159" t="str">
        <f ca="1">IF(AM$5="","",คะแนน15!$BU20)</f>
        <v/>
      </c>
      <c r="AO20" s="396" t="str">
        <f ca="1">IF(AO$5="","",คะแนน16!$BT20)</f>
        <v/>
      </c>
      <c r="AP20" s="396" t="str">
        <f ca="1">IF(AO$5="","",คะแนน16!$BU20)</f>
        <v/>
      </c>
      <c r="AQ20" s="159" t="str">
        <f ca="1">IF(AQ$5="","",คะแนน17!$BT20)</f>
        <v/>
      </c>
      <c r="AR20" s="159" t="str">
        <f ca="1">IF(AQ$5="","",คะแนน17!$BU20)</f>
        <v/>
      </c>
      <c r="AS20" s="396" t="str">
        <f ca="1">IF(AS$5="","",คะแนน18!$BT20)</f>
        <v/>
      </c>
      <c r="AT20" s="398" t="str">
        <f ca="1">IF(AS$5="","",คะแนน18!$BU20)</f>
        <v/>
      </c>
      <c r="AU20" s="197" t="str">
        <f ca="1">คุณลักษณะ!T20</f>
        <v/>
      </c>
      <c r="AV20" s="197" t="str">
        <f ca="1">อ่านคิด!P20</f>
        <v/>
      </c>
      <c r="AW20" s="509" t="str">
        <f t="shared" ca="1" si="6"/>
        <v/>
      </c>
      <c r="AX20" s="508" t="str">
        <f t="shared" ca="1" si="7"/>
        <v/>
      </c>
    </row>
    <row r="21" spans="1:50" ht="15" customHeight="1" x14ac:dyDescent="0.25">
      <c r="A21" s="355"/>
      <c r="B21" s="356">
        <f ca="1">IF(INDIRECT("ข้อมูลนักเรียน!B21")="","",INDIRECT("ข้อมูลนักเรียน!B21"))</f>
        <v>14</v>
      </c>
      <c r="C21" s="356" t="str">
        <f ca="1">IF(INDIRECT("ข้อมูลนักเรียน!C21")="","",INDIRECT("ข้อมูลนักเรียน!C21"))</f>
        <v/>
      </c>
      <c r="D21" s="357" t="str">
        <f ca="1">IF(C21="","",INDIRECT("ข้อมูลนักเรียน!D21") &amp;INDIRECT("ข้อมูลนักเรียน!E21") &amp; "  " &amp; INDIRECT("ข้อมูลนักเรียน!F21"))</f>
        <v/>
      </c>
      <c r="E21" s="396" t="str">
        <f ca="1">IF(E$5="","",คะแนน1!$BT21)</f>
        <v/>
      </c>
      <c r="F21" s="396" t="str">
        <f ca="1">IF(E$5="","",คะแนน1!$BU21)</f>
        <v/>
      </c>
      <c r="G21" s="159" t="str">
        <f ca="1">IF(G$5="","",คะแนน2!$BT21)</f>
        <v/>
      </c>
      <c r="H21" s="159" t="str">
        <f ca="1">IF(G$5="","",คะแนน2!$BU21)</f>
        <v/>
      </c>
      <c r="I21" s="396" t="str">
        <f ca="1">IF(I$5="","",คะแนน3!$BT21)</f>
        <v/>
      </c>
      <c r="J21" s="396" t="str">
        <f ca="1">IF(I$5="","",คะแนน3!$BU21)</f>
        <v/>
      </c>
      <c r="K21" s="159" t="str">
        <f ca="1">IF(K$5="","",คะแนน4!$BT21)</f>
        <v/>
      </c>
      <c r="L21" s="159" t="str">
        <f ca="1">IF(K$5="","",คะแนน4!$BU21)</f>
        <v/>
      </c>
      <c r="M21" s="396" t="str">
        <f ca="1">IF(M$5="","",คะแนน5!$BT21)</f>
        <v/>
      </c>
      <c r="N21" s="396" t="str">
        <f ca="1">IF(M$5="","",คะแนน5!$BU21)</f>
        <v/>
      </c>
      <c r="O21" s="159" t="str">
        <f ca="1">IF(O$5="","",คะแนน6!$BT21)</f>
        <v/>
      </c>
      <c r="P21" s="159" t="str">
        <f ca="1">IF(O$5="","",คะแนน6!$BU21)</f>
        <v/>
      </c>
      <c r="Q21" s="396" t="str">
        <f ca="1">IF(Q$5="","",คะแนน7!$BT21)</f>
        <v/>
      </c>
      <c r="R21" s="398" t="str">
        <f ca="1">IF(Q$5="","",คะแนน7!$BU21)</f>
        <v/>
      </c>
      <c r="S21" s="356">
        <f t="shared" ca="1" si="0"/>
        <v>14</v>
      </c>
      <c r="T21" s="356" t="str">
        <f t="shared" ca="1" si="1"/>
        <v/>
      </c>
      <c r="U21" s="357" t="str">
        <f t="shared" ca="1" si="2"/>
        <v/>
      </c>
      <c r="V21" s="396" t="str">
        <f ca="1">IF(V$5="","",คะแนน8!$BT21)</f>
        <v/>
      </c>
      <c r="W21" s="396" t="str">
        <f ca="1">IF(V$5="","",คะแนน8!$BU21)</f>
        <v/>
      </c>
      <c r="X21" s="159" t="str">
        <f ca="1">IF(X$5="","",คะแนน9!$BT21)</f>
        <v/>
      </c>
      <c r="Y21" s="159" t="str">
        <f ca="1">IF(X$5="","",คะแนน9!$BU21)</f>
        <v/>
      </c>
      <c r="Z21" s="396" t="str">
        <f ca="1">IF(Z$5="","",คะแนน10!$BT21)</f>
        <v/>
      </c>
      <c r="AA21" s="396" t="str">
        <f ca="1">IF(Z$5="","",คะแนน10!$BU21)</f>
        <v/>
      </c>
      <c r="AB21" s="159" t="str">
        <f ca="1">IF(AB$5="","",คะแนน11!$BT21)</f>
        <v/>
      </c>
      <c r="AC21" s="159" t="str">
        <f ca="1">IF(AB$5="","",คะแนน11!$BU21)</f>
        <v/>
      </c>
      <c r="AD21" s="396" t="str">
        <f ca="1">IF(AD$5="","",คะแนน12!$BT21)</f>
        <v/>
      </c>
      <c r="AE21" s="396" t="str">
        <f ca="1">IF(AD$5="","",คะแนน12!$BU21)</f>
        <v/>
      </c>
      <c r="AF21" s="159" t="str">
        <f ca="1">IF(AF$5="","",คะแนน13!$BT21)</f>
        <v/>
      </c>
      <c r="AG21" s="159" t="str">
        <f ca="1">IF(AF$5="","",คะแนน13!$BU21)</f>
        <v/>
      </c>
      <c r="AH21" s="396" t="str">
        <f ca="1">IF(AH$5="","",คะแนน14!$BT21)</f>
        <v/>
      </c>
      <c r="AI21" s="398" t="str">
        <f ca="1">IF(AH$5="","",คะแนน14!$BU21)</f>
        <v/>
      </c>
      <c r="AJ21" s="356">
        <f t="shared" ca="1" si="3"/>
        <v>14</v>
      </c>
      <c r="AK21" s="356" t="str">
        <f t="shared" ca="1" si="4"/>
        <v/>
      </c>
      <c r="AL21" s="357" t="str">
        <f t="shared" ca="1" si="5"/>
        <v/>
      </c>
      <c r="AM21" s="159" t="str">
        <f ca="1">IF(AM$5="","",คะแนน15!$BT21)</f>
        <v/>
      </c>
      <c r="AN21" s="159" t="str">
        <f ca="1">IF(AM$5="","",คะแนน15!$BU21)</f>
        <v/>
      </c>
      <c r="AO21" s="396" t="str">
        <f ca="1">IF(AO$5="","",คะแนน16!$BT21)</f>
        <v/>
      </c>
      <c r="AP21" s="396" t="str">
        <f ca="1">IF(AO$5="","",คะแนน16!$BU21)</f>
        <v/>
      </c>
      <c r="AQ21" s="159" t="str">
        <f ca="1">IF(AQ$5="","",คะแนน17!$BT21)</f>
        <v/>
      </c>
      <c r="AR21" s="159" t="str">
        <f ca="1">IF(AQ$5="","",คะแนน17!$BU21)</f>
        <v/>
      </c>
      <c r="AS21" s="396" t="str">
        <f ca="1">IF(AS$5="","",คะแนน18!$BT21)</f>
        <v/>
      </c>
      <c r="AT21" s="398" t="str">
        <f ca="1">IF(AS$5="","",คะแนน18!$BU21)</f>
        <v/>
      </c>
      <c r="AU21" s="197" t="str">
        <f ca="1">คุณลักษณะ!T21</f>
        <v/>
      </c>
      <c r="AV21" s="197" t="str">
        <f ca="1">อ่านคิด!P21</f>
        <v/>
      </c>
      <c r="AW21" s="509" t="str">
        <f t="shared" ca="1" si="6"/>
        <v/>
      </c>
      <c r="AX21" s="508" t="str">
        <f t="shared" ca="1" si="7"/>
        <v/>
      </c>
    </row>
    <row r="22" spans="1:50" ht="15" customHeight="1" x14ac:dyDescent="0.25">
      <c r="A22" s="355"/>
      <c r="B22" s="356">
        <f ca="1">IF(INDIRECT("ข้อมูลนักเรียน!B22")="","",INDIRECT("ข้อมูลนักเรียน!B22"))</f>
        <v>15</v>
      </c>
      <c r="C22" s="356" t="str">
        <f ca="1">IF(INDIRECT("ข้อมูลนักเรียน!C22")="","",INDIRECT("ข้อมูลนักเรียน!C22"))</f>
        <v/>
      </c>
      <c r="D22" s="357" t="str">
        <f ca="1">IF(C22="","",INDIRECT("ข้อมูลนักเรียน!D22") &amp;INDIRECT("ข้อมูลนักเรียน!E22") &amp; "  " &amp; INDIRECT("ข้อมูลนักเรียน!F22"))</f>
        <v/>
      </c>
      <c r="E22" s="396" t="str">
        <f ca="1">IF(E$5="","",คะแนน1!$BT22)</f>
        <v/>
      </c>
      <c r="F22" s="396" t="str">
        <f ca="1">IF(E$5="","",คะแนน1!$BU22)</f>
        <v/>
      </c>
      <c r="G22" s="159" t="str">
        <f ca="1">IF(G$5="","",คะแนน2!$BT22)</f>
        <v/>
      </c>
      <c r="H22" s="159" t="str">
        <f ca="1">IF(G$5="","",คะแนน2!$BU22)</f>
        <v/>
      </c>
      <c r="I22" s="396" t="str">
        <f ca="1">IF(I$5="","",คะแนน3!$BT22)</f>
        <v/>
      </c>
      <c r="J22" s="396" t="str">
        <f ca="1">IF(I$5="","",คะแนน3!$BU22)</f>
        <v/>
      </c>
      <c r="K22" s="159" t="str">
        <f ca="1">IF(K$5="","",คะแนน4!$BT22)</f>
        <v/>
      </c>
      <c r="L22" s="159" t="str">
        <f ca="1">IF(K$5="","",คะแนน4!$BU22)</f>
        <v/>
      </c>
      <c r="M22" s="396" t="str">
        <f ca="1">IF(M$5="","",คะแนน5!$BT22)</f>
        <v/>
      </c>
      <c r="N22" s="396" t="str">
        <f ca="1">IF(M$5="","",คะแนน5!$BU22)</f>
        <v/>
      </c>
      <c r="O22" s="159" t="str">
        <f ca="1">IF(O$5="","",คะแนน6!$BT22)</f>
        <v/>
      </c>
      <c r="P22" s="159" t="str">
        <f ca="1">IF(O$5="","",คะแนน6!$BU22)</f>
        <v/>
      </c>
      <c r="Q22" s="396" t="str">
        <f ca="1">IF(Q$5="","",คะแนน7!$BT22)</f>
        <v/>
      </c>
      <c r="R22" s="398" t="str">
        <f ca="1">IF(Q$5="","",คะแนน7!$BU22)</f>
        <v/>
      </c>
      <c r="S22" s="356">
        <f t="shared" ca="1" si="0"/>
        <v>15</v>
      </c>
      <c r="T22" s="356" t="str">
        <f t="shared" ca="1" si="1"/>
        <v/>
      </c>
      <c r="U22" s="357" t="str">
        <f t="shared" ca="1" si="2"/>
        <v/>
      </c>
      <c r="V22" s="396" t="str">
        <f ca="1">IF(V$5="","",คะแนน8!$BT22)</f>
        <v/>
      </c>
      <c r="W22" s="396" t="str">
        <f ca="1">IF(V$5="","",คะแนน8!$BU22)</f>
        <v/>
      </c>
      <c r="X22" s="159" t="str">
        <f ca="1">IF(X$5="","",คะแนน9!$BT22)</f>
        <v/>
      </c>
      <c r="Y22" s="159" t="str">
        <f ca="1">IF(X$5="","",คะแนน9!$BU22)</f>
        <v/>
      </c>
      <c r="Z22" s="396" t="str">
        <f ca="1">IF(Z$5="","",คะแนน10!$BT22)</f>
        <v/>
      </c>
      <c r="AA22" s="396" t="str">
        <f ca="1">IF(Z$5="","",คะแนน10!$BU22)</f>
        <v/>
      </c>
      <c r="AB22" s="159" t="str">
        <f ca="1">IF(AB$5="","",คะแนน11!$BT22)</f>
        <v/>
      </c>
      <c r="AC22" s="159" t="str">
        <f ca="1">IF(AB$5="","",คะแนน11!$BU22)</f>
        <v/>
      </c>
      <c r="AD22" s="396" t="str">
        <f ca="1">IF(AD$5="","",คะแนน12!$BT22)</f>
        <v/>
      </c>
      <c r="AE22" s="396" t="str">
        <f ca="1">IF(AD$5="","",คะแนน12!$BU22)</f>
        <v/>
      </c>
      <c r="AF22" s="159" t="str">
        <f ca="1">IF(AF$5="","",คะแนน13!$BT22)</f>
        <v/>
      </c>
      <c r="AG22" s="159" t="str">
        <f ca="1">IF(AF$5="","",คะแนน13!$BU22)</f>
        <v/>
      </c>
      <c r="AH22" s="396" t="str">
        <f ca="1">IF(AH$5="","",คะแนน14!$BT22)</f>
        <v/>
      </c>
      <c r="AI22" s="398" t="str">
        <f ca="1">IF(AH$5="","",คะแนน14!$BU22)</f>
        <v/>
      </c>
      <c r="AJ22" s="356">
        <f t="shared" ca="1" si="3"/>
        <v>15</v>
      </c>
      <c r="AK22" s="356" t="str">
        <f t="shared" ca="1" si="4"/>
        <v/>
      </c>
      <c r="AL22" s="357" t="str">
        <f t="shared" ca="1" si="5"/>
        <v/>
      </c>
      <c r="AM22" s="159" t="str">
        <f ca="1">IF(AM$5="","",คะแนน15!$BT22)</f>
        <v/>
      </c>
      <c r="AN22" s="159" t="str">
        <f ca="1">IF(AM$5="","",คะแนน15!$BU22)</f>
        <v/>
      </c>
      <c r="AO22" s="396" t="str">
        <f ca="1">IF(AO$5="","",คะแนน16!$BT22)</f>
        <v/>
      </c>
      <c r="AP22" s="396" t="str">
        <f ca="1">IF(AO$5="","",คะแนน16!$BU22)</f>
        <v/>
      </c>
      <c r="AQ22" s="159" t="str">
        <f ca="1">IF(AQ$5="","",คะแนน17!$BT22)</f>
        <v/>
      </c>
      <c r="AR22" s="159" t="str">
        <f ca="1">IF(AQ$5="","",คะแนน17!$BU22)</f>
        <v/>
      </c>
      <c r="AS22" s="396" t="str">
        <f ca="1">IF(AS$5="","",คะแนน18!$BT22)</f>
        <v/>
      </c>
      <c r="AT22" s="398" t="str">
        <f ca="1">IF(AS$5="","",คะแนน18!$BU22)</f>
        <v/>
      </c>
      <c r="AU22" s="197" t="str">
        <f ca="1">คุณลักษณะ!T22</f>
        <v/>
      </c>
      <c r="AV22" s="197" t="str">
        <f ca="1">อ่านคิด!P22</f>
        <v/>
      </c>
      <c r="AW22" s="509" t="str">
        <f t="shared" ca="1" si="6"/>
        <v/>
      </c>
      <c r="AX22" s="508" t="str">
        <f t="shared" ca="1" si="7"/>
        <v/>
      </c>
    </row>
    <row r="23" spans="1:50" ht="15" customHeight="1" x14ac:dyDescent="0.25">
      <c r="A23" s="355"/>
      <c r="B23" s="356">
        <f ca="1">IF(INDIRECT("ข้อมูลนักเรียน!B23")="","",INDIRECT("ข้อมูลนักเรียน!B23"))</f>
        <v>16</v>
      </c>
      <c r="C23" s="356" t="str">
        <f ca="1">IF(INDIRECT("ข้อมูลนักเรียน!C23")="","",INDIRECT("ข้อมูลนักเรียน!C23"))</f>
        <v/>
      </c>
      <c r="D23" s="357" t="str">
        <f ca="1">IF(C23="","",INDIRECT("ข้อมูลนักเรียน!D23") &amp;INDIRECT("ข้อมูลนักเรียน!E23") &amp; "  " &amp; INDIRECT("ข้อมูลนักเรียน!F23"))</f>
        <v/>
      </c>
      <c r="E23" s="396" t="str">
        <f ca="1">IF(E$5="","",คะแนน1!$BT23)</f>
        <v/>
      </c>
      <c r="F23" s="396" t="str">
        <f ca="1">IF(E$5="","",คะแนน1!$BU23)</f>
        <v/>
      </c>
      <c r="G23" s="159" t="str">
        <f ca="1">IF(G$5="","",คะแนน2!$BT23)</f>
        <v/>
      </c>
      <c r="H23" s="159" t="str">
        <f ca="1">IF(G$5="","",คะแนน2!$BU23)</f>
        <v/>
      </c>
      <c r="I23" s="396" t="str">
        <f ca="1">IF(I$5="","",คะแนน3!$BT23)</f>
        <v/>
      </c>
      <c r="J23" s="396" t="str">
        <f ca="1">IF(I$5="","",คะแนน3!$BU23)</f>
        <v/>
      </c>
      <c r="K23" s="159" t="str">
        <f ca="1">IF(K$5="","",คะแนน4!$BT23)</f>
        <v/>
      </c>
      <c r="L23" s="159" t="str">
        <f ca="1">IF(K$5="","",คะแนน4!$BU23)</f>
        <v/>
      </c>
      <c r="M23" s="396" t="str">
        <f ca="1">IF(M$5="","",คะแนน5!$BT23)</f>
        <v/>
      </c>
      <c r="N23" s="396" t="str">
        <f ca="1">IF(M$5="","",คะแนน5!$BU23)</f>
        <v/>
      </c>
      <c r="O23" s="159" t="str">
        <f ca="1">IF(O$5="","",คะแนน6!$BT23)</f>
        <v/>
      </c>
      <c r="P23" s="159" t="str">
        <f ca="1">IF(O$5="","",คะแนน6!$BU23)</f>
        <v/>
      </c>
      <c r="Q23" s="396" t="str">
        <f ca="1">IF(Q$5="","",คะแนน7!$BT23)</f>
        <v/>
      </c>
      <c r="R23" s="398" t="str">
        <f ca="1">IF(Q$5="","",คะแนน7!$BU23)</f>
        <v/>
      </c>
      <c r="S23" s="356">
        <f t="shared" ca="1" si="0"/>
        <v>16</v>
      </c>
      <c r="T23" s="356" t="str">
        <f t="shared" ca="1" si="1"/>
        <v/>
      </c>
      <c r="U23" s="357" t="str">
        <f t="shared" ca="1" si="2"/>
        <v/>
      </c>
      <c r="V23" s="396" t="str">
        <f ca="1">IF(V$5="","",คะแนน8!$BT23)</f>
        <v/>
      </c>
      <c r="W23" s="396" t="str">
        <f ca="1">IF(V$5="","",คะแนน8!$BU23)</f>
        <v/>
      </c>
      <c r="X23" s="159" t="str">
        <f ca="1">IF(X$5="","",คะแนน9!$BT23)</f>
        <v/>
      </c>
      <c r="Y23" s="159" t="str">
        <f ca="1">IF(X$5="","",คะแนน9!$BU23)</f>
        <v/>
      </c>
      <c r="Z23" s="396" t="str">
        <f ca="1">IF(Z$5="","",คะแนน10!$BT23)</f>
        <v/>
      </c>
      <c r="AA23" s="396" t="str">
        <f ca="1">IF(Z$5="","",คะแนน10!$BU23)</f>
        <v/>
      </c>
      <c r="AB23" s="159" t="str">
        <f ca="1">IF(AB$5="","",คะแนน11!$BT23)</f>
        <v/>
      </c>
      <c r="AC23" s="159" t="str">
        <f ca="1">IF(AB$5="","",คะแนน11!$BU23)</f>
        <v/>
      </c>
      <c r="AD23" s="396" t="str">
        <f ca="1">IF(AD$5="","",คะแนน12!$BT23)</f>
        <v/>
      </c>
      <c r="AE23" s="396" t="str">
        <f ca="1">IF(AD$5="","",คะแนน12!$BU23)</f>
        <v/>
      </c>
      <c r="AF23" s="159" t="str">
        <f ca="1">IF(AF$5="","",คะแนน13!$BT23)</f>
        <v/>
      </c>
      <c r="AG23" s="159" t="str">
        <f ca="1">IF(AF$5="","",คะแนน13!$BU23)</f>
        <v/>
      </c>
      <c r="AH23" s="396" t="str">
        <f ca="1">IF(AH$5="","",คะแนน14!$BT23)</f>
        <v/>
      </c>
      <c r="AI23" s="398" t="str">
        <f ca="1">IF(AH$5="","",คะแนน14!$BU23)</f>
        <v/>
      </c>
      <c r="AJ23" s="356">
        <f t="shared" ca="1" si="3"/>
        <v>16</v>
      </c>
      <c r="AK23" s="356" t="str">
        <f t="shared" ca="1" si="4"/>
        <v/>
      </c>
      <c r="AL23" s="357" t="str">
        <f t="shared" ca="1" si="5"/>
        <v/>
      </c>
      <c r="AM23" s="159" t="str">
        <f ca="1">IF(AM$5="","",คะแนน15!$BT23)</f>
        <v/>
      </c>
      <c r="AN23" s="159" t="str">
        <f ca="1">IF(AM$5="","",คะแนน15!$BU23)</f>
        <v/>
      </c>
      <c r="AO23" s="396" t="str">
        <f ca="1">IF(AO$5="","",คะแนน16!$BT23)</f>
        <v/>
      </c>
      <c r="AP23" s="396" t="str">
        <f ca="1">IF(AO$5="","",คะแนน16!$BU23)</f>
        <v/>
      </c>
      <c r="AQ23" s="159" t="str">
        <f ca="1">IF(AQ$5="","",คะแนน17!$BT23)</f>
        <v/>
      </c>
      <c r="AR23" s="159" t="str">
        <f ca="1">IF(AQ$5="","",คะแนน17!$BU23)</f>
        <v/>
      </c>
      <c r="AS23" s="396" t="str">
        <f ca="1">IF(AS$5="","",คะแนน18!$BT23)</f>
        <v/>
      </c>
      <c r="AT23" s="398" t="str">
        <f ca="1">IF(AS$5="","",คะแนน18!$BU23)</f>
        <v/>
      </c>
      <c r="AU23" s="197" t="str">
        <f ca="1">คุณลักษณะ!T23</f>
        <v/>
      </c>
      <c r="AV23" s="197" t="str">
        <f ca="1">อ่านคิด!P23</f>
        <v/>
      </c>
      <c r="AW23" s="509" t="str">
        <f t="shared" ca="1" si="6"/>
        <v/>
      </c>
      <c r="AX23" s="508" t="str">
        <f t="shared" ca="1" si="7"/>
        <v/>
      </c>
    </row>
    <row r="24" spans="1:50" ht="15" customHeight="1" x14ac:dyDescent="0.25">
      <c r="A24" s="355"/>
      <c r="B24" s="356">
        <f ca="1">IF(INDIRECT("ข้อมูลนักเรียน!B24")="","",INDIRECT("ข้อมูลนักเรียน!B24"))</f>
        <v>17</v>
      </c>
      <c r="C24" s="356" t="str">
        <f ca="1">IF(INDIRECT("ข้อมูลนักเรียน!C24")="","",INDIRECT("ข้อมูลนักเรียน!C24"))</f>
        <v/>
      </c>
      <c r="D24" s="357" t="str">
        <f ca="1">IF(C24="","",INDIRECT("ข้อมูลนักเรียน!D24") &amp;INDIRECT("ข้อมูลนักเรียน!E24") &amp; "  " &amp; INDIRECT("ข้อมูลนักเรียน!F24"))</f>
        <v/>
      </c>
      <c r="E24" s="396" t="str">
        <f ca="1">IF(E$5="","",คะแนน1!$BT24)</f>
        <v/>
      </c>
      <c r="F24" s="396" t="str">
        <f ca="1">IF(E$5="","",คะแนน1!$BU24)</f>
        <v/>
      </c>
      <c r="G24" s="159" t="str">
        <f ca="1">IF(G$5="","",คะแนน2!$BT24)</f>
        <v/>
      </c>
      <c r="H24" s="159" t="str">
        <f ca="1">IF(G$5="","",คะแนน2!$BU24)</f>
        <v/>
      </c>
      <c r="I24" s="396" t="str">
        <f ca="1">IF(I$5="","",คะแนน3!$BT24)</f>
        <v/>
      </c>
      <c r="J24" s="396" t="str">
        <f ca="1">IF(I$5="","",คะแนน3!$BU24)</f>
        <v/>
      </c>
      <c r="K24" s="159" t="str">
        <f ca="1">IF(K$5="","",คะแนน4!$BT24)</f>
        <v/>
      </c>
      <c r="L24" s="159" t="str">
        <f ca="1">IF(K$5="","",คะแนน4!$BU24)</f>
        <v/>
      </c>
      <c r="M24" s="396" t="str">
        <f ca="1">IF(M$5="","",คะแนน5!$BT24)</f>
        <v/>
      </c>
      <c r="N24" s="396" t="str">
        <f ca="1">IF(M$5="","",คะแนน5!$BU24)</f>
        <v/>
      </c>
      <c r="O24" s="159" t="str">
        <f ca="1">IF(O$5="","",คะแนน6!$BT24)</f>
        <v/>
      </c>
      <c r="P24" s="159" t="str">
        <f ca="1">IF(O$5="","",คะแนน6!$BU24)</f>
        <v/>
      </c>
      <c r="Q24" s="396" t="str">
        <f ca="1">IF(Q$5="","",คะแนน7!$BT24)</f>
        <v/>
      </c>
      <c r="R24" s="398" t="str">
        <f ca="1">IF(Q$5="","",คะแนน7!$BU24)</f>
        <v/>
      </c>
      <c r="S24" s="356">
        <f t="shared" ca="1" si="0"/>
        <v>17</v>
      </c>
      <c r="T24" s="356" t="str">
        <f t="shared" ca="1" si="1"/>
        <v/>
      </c>
      <c r="U24" s="357" t="str">
        <f t="shared" ca="1" si="2"/>
        <v/>
      </c>
      <c r="V24" s="396" t="str">
        <f ca="1">IF(V$5="","",คะแนน8!$BT24)</f>
        <v/>
      </c>
      <c r="W24" s="396" t="str">
        <f ca="1">IF(V$5="","",คะแนน8!$BU24)</f>
        <v/>
      </c>
      <c r="X24" s="159" t="str">
        <f ca="1">IF(X$5="","",คะแนน9!$BT24)</f>
        <v/>
      </c>
      <c r="Y24" s="159" t="str">
        <f ca="1">IF(X$5="","",คะแนน9!$BU24)</f>
        <v/>
      </c>
      <c r="Z24" s="396" t="str">
        <f ca="1">IF(Z$5="","",คะแนน10!$BT24)</f>
        <v/>
      </c>
      <c r="AA24" s="396" t="str">
        <f ca="1">IF(Z$5="","",คะแนน10!$BU24)</f>
        <v/>
      </c>
      <c r="AB24" s="159" t="str">
        <f ca="1">IF(AB$5="","",คะแนน11!$BT24)</f>
        <v/>
      </c>
      <c r="AC24" s="159" t="str">
        <f ca="1">IF(AB$5="","",คะแนน11!$BU24)</f>
        <v/>
      </c>
      <c r="AD24" s="396" t="str">
        <f ca="1">IF(AD$5="","",คะแนน12!$BT24)</f>
        <v/>
      </c>
      <c r="AE24" s="396" t="str">
        <f ca="1">IF(AD$5="","",คะแนน12!$BU24)</f>
        <v/>
      </c>
      <c r="AF24" s="159" t="str">
        <f ca="1">IF(AF$5="","",คะแนน13!$BT24)</f>
        <v/>
      </c>
      <c r="AG24" s="159" t="str">
        <f ca="1">IF(AF$5="","",คะแนน13!$BU24)</f>
        <v/>
      </c>
      <c r="AH24" s="396" t="str">
        <f ca="1">IF(AH$5="","",คะแนน14!$BT24)</f>
        <v/>
      </c>
      <c r="AI24" s="398" t="str">
        <f ca="1">IF(AH$5="","",คะแนน14!$BU24)</f>
        <v/>
      </c>
      <c r="AJ24" s="356">
        <f t="shared" ca="1" si="3"/>
        <v>17</v>
      </c>
      <c r="AK24" s="356" t="str">
        <f t="shared" ca="1" si="4"/>
        <v/>
      </c>
      <c r="AL24" s="357" t="str">
        <f t="shared" ca="1" si="5"/>
        <v/>
      </c>
      <c r="AM24" s="159" t="str">
        <f ca="1">IF(AM$5="","",คะแนน15!$BT24)</f>
        <v/>
      </c>
      <c r="AN24" s="159" t="str">
        <f ca="1">IF(AM$5="","",คะแนน15!$BU24)</f>
        <v/>
      </c>
      <c r="AO24" s="396" t="str">
        <f ca="1">IF(AO$5="","",คะแนน16!$BT24)</f>
        <v/>
      </c>
      <c r="AP24" s="396" t="str">
        <f ca="1">IF(AO$5="","",คะแนน16!$BU24)</f>
        <v/>
      </c>
      <c r="AQ24" s="159" t="str">
        <f ca="1">IF(AQ$5="","",คะแนน17!$BT24)</f>
        <v/>
      </c>
      <c r="AR24" s="159" t="str">
        <f ca="1">IF(AQ$5="","",คะแนน17!$BU24)</f>
        <v/>
      </c>
      <c r="AS24" s="396" t="str">
        <f ca="1">IF(AS$5="","",คะแนน18!$BT24)</f>
        <v/>
      </c>
      <c r="AT24" s="398" t="str">
        <f ca="1">IF(AS$5="","",คะแนน18!$BU24)</f>
        <v/>
      </c>
      <c r="AU24" s="197" t="str">
        <f ca="1">คุณลักษณะ!T24</f>
        <v/>
      </c>
      <c r="AV24" s="197" t="str">
        <f ca="1">อ่านคิด!P24</f>
        <v/>
      </c>
      <c r="AW24" s="509" t="str">
        <f t="shared" ca="1" si="6"/>
        <v/>
      </c>
      <c r="AX24" s="508" t="str">
        <f t="shared" ca="1" si="7"/>
        <v/>
      </c>
    </row>
    <row r="25" spans="1:50" ht="15" customHeight="1" x14ac:dyDescent="0.25">
      <c r="A25" s="355"/>
      <c r="B25" s="356">
        <f ca="1">IF(INDIRECT("ข้อมูลนักเรียน!B25")="","",INDIRECT("ข้อมูลนักเรียน!B25"))</f>
        <v>18</v>
      </c>
      <c r="C25" s="356" t="str">
        <f ca="1">IF(INDIRECT("ข้อมูลนักเรียน!C25")="","",INDIRECT("ข้อมูลนักเรียน!C25"))</f>
        <v/>
      </c>
      <c r="D25" s="357" t="str">
        <f ca="1">IF(C25="","",INDIRECT("ข้อมูลนักเรียน!D25") &amp;INDIRECT("ข้อมูลนักเรียน!E25") &amp; "  " &amp; INDIRECT("ข้อมูลนักเรียน!F25"))</f>
        <v/>
      </c>
      <c r="E25" s="396" t="str">
        <f ca="1">IF(E$5="","",คะแนน1!$BT25)</f>
        <v/>
      </c>
      <c r="F25" s="396" t="str">
        <f ca="1">IF(E$5="","",คะแนน1!$BU25)</f>
        <v/>
      </c>
      <c r="G25" s="159" t="str">
        <f ca="1">IF(G$5="","",คะแนน2!$BT25)</f>
        <v/>
      </c>
      <c r="H25" s="159" t="str">
        <f ca="1">IF(G$5="","",คะแนน2!$BU25)</f>
        <v/>
      </c>
      <c r="I25" s="396" t="str">
        <f ca="1">IF(I$5="","",คะแนน3!$BT25)</f>
        <v/>
      </c>
      <c r="J25" s="396" t="str">
        <f ca="1">IF(I$5="","",คะแนน3!$BU25)</f>
        <v/>
      </c>
      <c r="K25" s="159" t="str">
        <f ca="1">IF(K$5="","",คะแนน4!$BT25)</f>
        <v/>
      </c>
      <c r="L25" s="159" t="str">
        <f ca="1">IF(K$5="","",คะแนน4!$BU25)</f>
        <v/>
      </c>
      <c r="M25" s="396" t="str">
        <f ca="1">IF(M$5="","",คะแนน5!$BT25)</f>
        <v/>
      </c>
      <c r="N25" s="396" t="str">
        <f ca="1">IF(M$5="","",คะแนน5!$BU25)</f>
        <v/>
      </c>
      <c r="O25" s="159" t="str">
        <f ca="1">IF(O$5="","",คะแนน6!$BT25)</f>
        <v/>
      </c>
      <c r="P25" s="159" t="str">
        <f ca="1">IF(O$5="","",คะแนน6!$BU25)</f>
        <v/>
      </c>
      <c r="Q25" s="396" t="str">
        <f ca="1">IF(Q$5="","",คะแนน7!$BT25)</f>
        <v/>
      </c>
      <c r="R25" s="398" t="str">
        <f ca="1">IF(Q$5="","",คะแนน7!$BU25)</f>
        <v/>
      </c>
      <c r="S25" s="356">
        <f t="shared" ca="1" si="0"/>
        <v>18</v>
      </c>
      <c r="T25" s="356" t="str">
        <f t="shared" ca="1" si="1"/>
        <v/>
      </c>
      <c r="U25" s="357" t="str">
        <f t="shared" ca="1" si="2"/>
        <v/>
      </c>
      <c r="V25" s="396" t="str">
        <f ca="1">IF(V$5="","",คะแนน8!$BT25)</f>
        <v/>
      </c>
      <c r="W25" s="396" t="str">
        <f ca="1">IF(V$5="","",คะแนน8!$BU25)</f>
        <v/>
      </c>
      <c r="X25" s="159" t="str">
        <f ca="1">IF(X$5="","",คะแนน9!$BT25)</f>
        <v/>
      </c>
      <c r="Y25" s="159" t="str">
        <f ca="1">IF(X$5="","",คะแนน9!$BU25)</f>
        <v/>
      </c>
      <c r="Z25" s="396" t="str">
        <f ca="1">IF(Z$5="","",คะแนน10!$BT25)</f>
        <v/>
      </c>
      <c r="AA25" s="396" t="str">
        <f ca="1">IF(Z$5="","",คะแนน10!$BU25)</f>
        <v/>
      </c>
      <c r="AB25" s="159" t="str">
        <f ca="1">IF(AB$5="","",คะแนน11!$BT25)</f>
        <v/>
      </c>
      <c r="AC25" s="159" t="str">
        <f ca="1">IF(AB$5="","",คะแนน11!$BU25)</f>
        <v/>
      </c>
      <c r="AD25" s="396" t="str">
        <f ca="1">IF(AD$5="","",คะแนน12!$BT25)</f>
        <v/>
      </c>
      <c r="AE25" s="396" t="str">
        <f ca="1">IF(AD$5="","",คะแนน12!$BU25)</f>
        <v/>
      </c>
      <c r="AF25" s="159" t="str">
        <f ca="1">IF(AF$5="","",คะแนน13!$BT25)</f>
        <v/>
      </c>
      <c r="AG25" s="159" t="str">
        <f ca="1">IF(AF$5="","",คะแนน13!$BU25)</f>
        <v/>
      </c>
      <c r="AH25" s="396" t="str">
        <f ca="1">IF(AH$5="","",คะแนน14!$BT25)</f>
        <v/>
      </c>
      <c r="AI25" s="398" t="str">
        <f ca="1">IF(AH$5="","",คะแนน14!$BU25)</f>
        <v/>
      </c>
      <c r="AJ25" s="356">
        <f t="shared" ca="1" si="3"/>
        <v>18</v>
      </c>
      <c r="AK25" s="356" t="str">
        <f t="shared" ca="1" si="4"/>
        <v/>
      </c>
      <c r="AL25" s="357" t="str">
        <f t="shared" ca="1" si="5"/>
        <v/>
      </c>
      <c r="AM25" s="159" t="str">
        <f ca="1">IF(AM$5="","",คะแนน15!$BT25)</f>
        <v/>
      </c>
      <c r="AN25" s="159" t="str">
        <f ca="1">IF(AM$5="","",คะแนน15!$BU25)</f>
        <v/>
      </c>
      <c r="AO25" s="396" t="str">
        <f ca="1">IF(AO$5="","",คะแนน16!$BT25)</f>
        <v/>
      </c>
      <c r="AP25" s="396" t="str">
        <f ca="1">IF(AO$5="","",คะแนน16!$BU25)</f>
        <v/>
      </c>
      <c r="AQ25" s="159" t="str">
        <f ca="1">IF(AQ$5="","",คะแนน17!$BT25)</f>
        <v/>
      </c>
      <c r="AR25" s="159" t="str">
        <f ca="1">IF(AQ$5="","",คะแนน17!$BU25)</f>
        <v/>
      </c>
      <c r="AS25" s="396" t="str">
        <f ca="1">IF(AS$5="","",คะแนน18!$BT25)</f>
        <v/>
      </c>
      <c r="AT25" s="398" t="str">
        <f ca="1">IF(AS$5="","",คะแนน18!$BU25)</f>
        <v/>
      </c>
      <c r="AU25" s="197" t="str">
        <f ca="1">คุณลักษณะ!T25</f>
        <v/>
      </c>
      <c r="AV25" s="197" t="str">
        <f ca="1">อ่านคิด!P25</f>
        <v/>
      </c>
      <c r="AW25" s="509" t="str">
        <f t="shared" ca="1" si="6"/>
        <v/>
      </c>
      <c r="AX25" s="508" t="str">
        <f t="shared" ca="1" si="7"/>
        <v/>
      </c>
    </row>
    <row r="26" spans="1:50" ht="15" customHeight="1" x14ac:dyDescent="0.25">
      <c r="A26" s="355"/>
      <c r="B26" s="356">
        <f ca="1">IF(INDIRECT("ข้อมูลนักเรียน!B26")="","",INDIRECT("ข้อมูลนักเรียน!B26"))</f>
        <v>19</v>
      </c>
      <c r="C26" s="356" t="str">
        <f ca="1">IF(INDIRECT("ข้อมูลนักเรียน!C26")="","",INDIRECT("ข้อมูลนักเรียน!C26"))</f>
        <v/>
      </c>
      <c r="D26" s="357" t="str">
        <f ca="1">IF(C26="","",INDIRECT("ข้อมูลนักเรียน!D26") &amp;INDIRECT("ข้อมูลนักเรียน!E26") &amp; "  " &amp; INDIRECT("ข้อมูลนักเรียน!F26"))</f>
        <v/>
      </c>
      <c r="E26" s="396" t="str">
        <f ca="1">IF(E$5="","",คะแนน1!$BT26)</f>
        <v/>
      </c>
      <c r="F26" s="396" t="str">
        <f ca="1">IF(E$5="","",คะแนน1!$BU26)</f>
        <v/>
      </c>
      <c r="G26" s="159" t="str">
        <f ca="1">IF(G$5="","",คะแนน2!$BT26)</f>
        <v/>
      </c>
      <c r="H26" s="159" t="str">
        <f ca="1">IF(G$5="","",คะแนน2!$BU26)</f>
        <v/>
      </c>
      <c r="I26" s="396" t="str">
        <f ca="1">IF(I$5="","",คะแนน3!$BT26)</f>
        <v/>
      </c>
      <c r="J26" s="396" t="str">
        <f ca="1">IF(I$5="","",คะแนน3!$BU26)</f>
        <v/>
      </c>
      <c r="K26" s="159" t="str">
        <f ca="1">IF(K$5="","",คะแนน4!$BT26)</f>
        <v/>
      </c>
      <c r="L26" s="159" t="str">
        <f ca="1">IF(K$5="","",คะแนน4!$BU26)</f>
        <v/>
      </c>
      <c r="M26" s="396" t="str">
        <f ca="1">IF(M$5="","",คะแนน5!$BT26)</f>
        <v/>
      </c>
      <c r="N26" s="396" t="str">
        <f ca="1">IF(M$5="","",คะแนน5!$BU26)</f>
        <v/>
      </c>
      <c r="O26" s="159" t="str">
        <f ca="1">IF(O$5="","",คะแนน6!$BT26)</f>
        <v/>
      </c>
      <c r="P26" s="159" t="str">
        <f ca="1">IF(O$5="","",คะแนน6!$BU26)</f>
        <v/>
      </c>
      <c r="Q26" s="396" t="str">
        <f ca="1">IF(Q$5="","",คะแนน7!$BT26)</f>
        <v/>
      </c>
      <c r="R26" s="398" t="str">
        <f ca="1">IF(Q$5="","",คะแนน7!$BU26)</f>
        <v/>
      </c>
      <c r="S26" s="356">
        <f t="shared" ca="1" si="0"/>
        <v>19</v>
      </c>
      <c r="T26" s="356" t="str">
        <f t="shared" ca="1" si="1"/>
        <v/>
      </c>
      <c r="U26" s="357" t="str">
        <f t="shared" ca="1" si="2"/>
        <v/>
      </c>
      <c r="V26" s="396" t="str">
        <f ca="1">IF(V$5="","",คะแนน8!$BT26)</f>
        <v/>
      </c>
      <c r="W26" s="396" t="str">
        <f ca="1">IF(V$5="","",คะแนน8!$BU26)</f>
        <v/>
      </c>
      <c r="X26" s="159" t="str">
        <f ca="1">IF(X$5="","",คะแนน9!$BT26)</f>
        <v/>
      </c>
      <c r="Y26" s="159" t="str">
        <f ca="1">IF(X$5="","",คะแนน9!$BU26)</f>
        <v/>
      </c>
      <c r="Z26" s="396" t="str">
        <f ca="1">IF(Z$5="","",คะแนน10!$BT26)</f>
        <v/>
      </c>
      <c r="AA26" s="396" t="str">
        <f ca="1">IF(Z$5="","",คะแนน10!$BU26)</f>
        <v/>
      </c>
      <c r="AB26" s="159" t="str">
        <f ca="1">IF(AB$5="","",คะแนน11!$BT26)</f>
        <v/>
      </c>
      <c r="AC26" s="159" t="str">
        <f ca="1">IF(AB$5="","",คะแนน11!$BU26)</f>
        <v/>
      </c>
      <c r="AD26" s="396" t="str">
        <f ca="1">IF(AD$5="","",คะแนน12!$BT26)</f>
        <v/>
      </c>
      <c r="AE26" s="396" t="str">
        <f ca="1">IF(AD$5="","",คะแนน12!$BU26)</f>
        <v/>
      </c>
      <c r="AF26" s="159" t="str">
        <f ca="1">IF(AF$5="","",คะแนน13!$BT26)</f>
        <v/>
      </c>
      <c r="AG26" s="159" t="str">
        <f ca="1">IF(AF$5="","",คะแนน13!$BU26)</f>
        <v/>
      </c>
      <c r="AH26" s="396" t="str">
        <f ca="1">IF(AH$5="","",คะแนน14!$BT26)</f>
        <v/>
      </c>
      <c r="AI26" s="398" t="str">
        <f ca="1">IF(AH$5="","",คะแนน14!$BU26)</f>
        <v/>
      </c>
      <c r="AJ26" s="356">
        <f t="shared" ca="1" si="3"/>
        <v>19</v>
      </c>
      <c r="AK26" s="356" t="str">
        <f t="shared" ca="1" si="4"/>
        <v/>
      </c>
      <c r="AL26" s="357" t="str">
        <f t="shared" ca="1" si="5"/>
        <v/>
      </c>
      <c r="AM26" s="159" t="str">
        <f ca="1">IF(AM$5="","",คะแนน15!$BT26)</f>
        <v/>
      </c>
      <c r="AN26" s="159" t="str">
        <f ca="1">IF(AM$5="","",คะแนน15!$BU26)</f>
        <v/>
      </c>
      <c r="AO26" s="396" t="str">
        <f ca="1">IF(AO$5="","",คะแนน16!$BT26)</f>
        <v/>
      </c>
      <c r="AP26" s="396" t="str">
        <f ca="1">IF(AO$5="","",คะแนน16!$BU26)</f>
        <v/>
      </c>
      <c r="AQ26" s="159" t="str">
        <f ca="1">IF(AQ$5="","",คะแนน17!$BT26)</f>
        <v/>
      </c>
      <c r="AR26" s="159" t="str">
        <f ca="1">IF(AQ$5="","",คะแนน17!$BU26)</f>
        <v/>
      </c>
      <c r="AS26" s="396" t="str">
        <f ca="1">IF(AS$5="","",คะแนน18!$BT26)</f>
        <v/>
      </c>
      <c r="AT26" s="398" t="str">
        <f ca="1">IF(AS$5="","",คะแนน18!$BU26)</f>
        <v/>
      </c>
      <c r="AU26" s="197" t="str">
        <f ca="1">คุณลักษณะ!T26</f>
        <v/>
      </c>
      <c r="AV26" s="197" t="str">
        <f ca="1">อ่านคิด!P26</f>
        <v/>
      </c>
      <c r="AW26" s="509" t="str">
        <f t="shared" ca="1" si="6"/>
        <v/>
      </c>
      <c r="AX26" s="508" t="str">
        <f t="shared" ca="1" si="7"/>
        <v/>
      </c>
    </row>
    <row r="27" spans="1:50" ht="15" customHeight="1" x14ac:dyDescent="0.25">
      <c r="A27" s="355"/>
      <c r="B27" s="356">
        <f ca="1">IF(INDIRECT("ข้อมูลนักเรียน!B27")="","",INDIRECT("ข้อมูลนักเรียน!B27"))</f>
        <v>20</v>
      </c>
      <c r="C27" s="356" t="str">
        <f ca="1">IF(INDIRECT("ข้อมูลนักเรียน!C27")="","",INDIRECT("ข้อมูลนักเรียน!C27"))</f>
        <v/>
      </c>
      <c r="D27" s="357" t="str">
        <f ca="1">IF(C27="","",INDIRECT("ข้อมูลนักเรียน!D27") &amp;INDIRECT("ข้อมูลนักเรียน!E27") &amp; "  " &amp; INDIRECT("ข้อมูลนักเรียน!F27"))</f>
        <v/>
      </c>
      <c r="E27" s="396" t="str">
        <f ca="1">IF(E$5="","",คะแนน1!$BT27)</f>
        <v/>
      </c>
      <c r="F27" s="396" t="str">
        <f ca="1">IF(E$5="","",คะแนน1!$BU27)</f>
        <v/>
      </c>
      <c r="G27" s="159" t="str">
        <f ca="1">IF(G$5="","",คะแนน2!$BT27)</f>
        <v/>
      </c>
      <c r="H27" s="159" t="str">
        <f ca="1">IF(G$5="","",คะแนน2!$BU27)</f>
        <v/>
      </c>
      <c r="I27" s="396" t="str">
        <f ca="1">IF(I$5="","",คะแนน3!$BT27)</f>
        <v/>
      </c>
      <c r="J27" s="396" t="str">
        <f ca="1">IF(I$5="","",คะแนน3!$BU27)</f>
        <v/>
      </c>
      <c r="K27" s="159" t="str">
        <f ca="1">IF(K$5="","",คะแนน4!$BT27)</f>
        <v/>
      </c>
      <c r="L27" s="159" t="str">
        <f ca="1">IF(K$5="","",คะแนน4!$BU27)</f>
        <v/>
      </c>
      <c r="M27" s="396" t="str">
        <f ca="1">IF(M$5="","",คะแนน5!$BT27)</f>
        <v/>
      </c>
      <c r="N27" s="396" t="str">
        <f ca="1">IF(M$5="","",คะแนน5!$BU27)</f>
        <v/>
      </c>
      <c r="O27" s="159" t="str">
        <f ca="1">IF(O$5="","",คะแนน6!$BT27)</f>
        <v/>
      </c>
      <c r="P27" s="159" t="str">
        <f ca="1">IF(O$5="","",คะแนน6!$BU27)</f>
        <v/>
      </c>
      <c r="Q27" s="396" t="str">
        <f ca="1">IF(Q$5="","",คะแนน7!$BT27)</f>
        <v/>
      </c>
      <c r="R27" s="398" t="str">
        <f ca="1">IF(Q$5="","",คะแนน7!$BU27)</f>
        <v/>
      </c>
      <c r="S27" s="356">
        <f t="shared" ca="1" si="0"/>
        <v>20</v>
      </c>
      <c r="T27" s="356" t="str">
        <f t="shared" ca="1" si="1"/>
        <v/>
      </c>
      <c r="U27" s="357" t="str">
        <f t="shared" ca="1" si="2"/>
        <v/>
      </c>
      <c r="V27" s="396" t="str">
        <f ca="1">IF(V$5="","",คะแนน8!$BT27)</f>
        <v/>
      </c>
      <c r="W27" s="396" t="str">
        <f ca="1">IF(V$5="","",คะแนน8!$BU27)</f>
        <v/>
      </c>
      <c r="X27" s="159" t="str">
        <f ca="1">IF(X$5="","",คะแนน9!$BT27)</f>
        <v/>
      </c>
      <c r="Y27" s="159" t="str">
        <f ca="1">IF(X$5="","",คะแนน9!$BU27)</f>
        <v/>
      </c>
      <c r="Z27" s="396" t="str">
        <f ca="1">IF(Z$5="","",คะแนน10!$BT27)</f>
        <v/>
      </c>
      <c r="AA27" s="396" t="str">
        <f ca="1">IF(Z$5="","",คะแนน10!$BU27)</f>
        <v/>
      </c>
      <c r="AB27" s="159" t="str">
        <f ca="1">IF(AB$5="","",คะแนน11!$BT27)</f>
        <v/>
      </c>
      <c r="AC27" s="159" t="str">
        <f ca="1">IF(AB$5="","",คะแนน11!$BU27)</f>
        <v/>
      </c>
      <c r="AD27" s="396" t="str">
        <f ca="1">IF(AD$5="","",คะแนน12!$BT27)</f>
        <v/>
      </c>
      <c r="AE27" s="396" t="str">
        <f ca="1">IF(AD$5="","",คะแนน12!$BU27)</f>
        <v/>
      </c>
      <c r="AF27" s="159" t="str">
        <f ca="1">IF(AF$5="","",คะแนน13!$BT27)</f>
        <v/>
      </c>
      <c r="AG27" s="159" t="str">
        <f ca="1">IF(AF$5="","",คะแนน13!$BU27)</f>
        <v/>
      </c>
      <c r="AH27" s="396" t="str">
        <f ca="1">IF(AH$5="","",คะแนน14!$BT27)</f>
        <v/>
      </c>
      <c r="AI27" s="398" t="str">
        <f ca="1">IF(AH$5="","",คะแนน14!$BU27)</f>
        <v/>
      </c>
      <c r="AJ27" s="356">
        <f t="shared" ca="1" si="3"/>
        <v>20</v>
      </c>
      <c r="AK27" s="356" t="str">
        <f t="shared" ca="1" si="4"/>
        <v/>
      </c>
      <c r="AL27" s="357" t="str">
        <f t="shared" ca="1" si="5"/>
        <v/>
      </c>
      <c r="AM27" s="159" t="str">
        <f ca="1">IF(AM$5="","",คะแนน15!$BT27)</f>
        <v/>
      </c>
      <c r="AN27" s="159" t="str">
        <f ca="1">IF(AM$5="","",คะแนน15!$BU27)</f>
        <v/>
      </c>
      <c r="AO27" s="396" t="str">
        <f ca="1">IF(AO$5="","",คะแนน16!$BT27)</f>
        <v/>
      </c>
      <c r="AP27" s="396" t="str">
        <f ca="1">IF(AO$5="","",คะแนน16!$BU27)</f>
        <v/>
      </c>
      <c r="AQ27" s="159" t="str">
        <f ca="1">IF(AQ$5="","",คะแนน17!$BT27)</f>
        <v/>
      </c>
      <c r="AR27" s="159" t="str">
        <f ca="1">IF(AQ$5="","",คะแนน17!$BU27)</f>
        <v/>
      </c>
      <c r="AS27" s="396" t="str">
        <f ca="1">IF(AS$5="","",คะแนน18!$BT27)</f>
        <v/>
      </c>
      <c r="AT27" s="398" t="str">
        <f ca="1">IF(AS$5="","",คะแนน18!$BU27)</f>
        <v/>
      </c>
      <c r="AU27" s="197" t="str">
        <f ca="1">คุณลักษณะ!T27</f>
        <v/>
      </c>
      <c r="AV27" s="197" t="str">
        <f ca="1">อ่านคิด!P27</f>
        <v/>
      </c>
      <c r="AW27" s="509" t="str">
        <f t="shared" ca="1" si="6"/>
        <v/>
      </c>
      <c r="AX27" s="508" t="str">
        <f t="shared" ca="1" si="7"/>
        <v/>
      </c>
    </row>
    <row r="28" spans="1:50" ht="15" customHeight="1" x14ac:dyDescent="0.25">
      <c r="A28" s="355"/>
      <c r="B28" s="356">
        <f ca="1">IF(INDIRECT("ข้อมูลนักเรียน!B28")="","",INDIRECT("ข้อมูลนักเรียน!B28"))</f>
        <v>21</v>
      </c>
      <c r="C28" s="356" t="str">
        <f ca="1">IF(INDIRECT("ข้อมูลนักเรียน!C28")="","",INDIRECT("ข้อมูลนักเรียน!C28"))</f>
        <v/>
      </c>
      <c r="D28" s="357" t="str">
        <f ca="1">IF(C28="","",INDIRECT("ข้อมูลนักเรียน!D28") &amp;INDIRECT("ข้อมูลนักเรียน!E28") &amp; "  " &amp; INDIRECT("ข้อมูลนักเรียน!F28"))</f>
        <v/>
      </c>
      <c r="E28" s="396" t="str">
        <f ca="1">IF(E$5="","",คะแนน1!$BT28)</f>
        <v/>
      </c>
      <c r="F28" s="396" t="str">
        <f ca="1">IF(E$5="","",คะแนน1!$BU28)</f>
        <v/>
      </c>
      <c r="G28" s="159" t="str">
        <f ca="1">IF(G$5="","",คะแนน2!$BT28)</f>
        <v/>
      </c>
      <c r="H28" s="159" t="str">
        <f ca="1">IF(G$5="","",คะแนน2!$BU28)</f>
        <v/>
      </c>
      <c r="I28" s="396" t="str">
        <f ca="1">IF(I$5="","",คะแนน3!$BT28)</f>
        <v/>
      </c>
      <c r="J28" s="396" t="str">
        <f ca="1">IF(I$5="","",คะแนน3!$BU28)</f>
        <v/>
      </c>
      <c r="K28" s="159" t="str">
        <f ca="1">IF(K$5="","",คะแนน4!$BT28)</f>
        <v/>
      </c>
      <c r="L28" s="159" t="str">
        <f ca="1">IF(K$5="","",คะแนน4!$BU28)</f>
        <v/>
      </c>
      <c r="M28" s="396" t="str">
        <f ca="1">IF(M$5="","",คะแนน5!$BT28)</f>
        <v/>
      </c>
      <c r="N28" s="396" t="str">
        <f ca="1">IF(M$5="","",คะแนน5!$BU28)</f>
        <v/>
      </c>
      <c r="O28" s="159" t="str">
        <f ca="1">IF(O$5="","",คะแนน6!$BT28)</f>
        <v/>
      </c>
      <c r="P28" s="159" t="str">
        <f ca="1">IF(O$5="","",คะแนน6!$BU28)</f>
        <v/>
      </c>
      <c r="Q28" s="396" t="str">
        <f ca="1">IF(Q$5="","",คะแนน7!$BT28)</f>
        <v/>
      </c>
      <c r="R28" s="398" t="str">
        <f ca="1">IF(Q$5="","",คะแนน7!$BU28)</f>
        <v/>
      </c>
      <c r="S28" s="356">
        <f t="shared" ca="1" si="0"/>
        <v>21</v>
      </c>
      <c r="T28" s="356" t="str">
        <f t="shared" ca="1" si="1"/>
        <v/>
      </c>
      <c r="U28" s="357" t="str">
        <f t="shared" ca="1" si="2"/>
        <v/>
      </c>
      <c r="V28" s="396" t="str">
        <f ca="1">IF(V$5="","",คะแนน8!$BT28)</f>
        <v/>
      </c>
      <c r="W28" s="396" t="str">
        <f ca="1">IF(V$5="","",คะแนน8!$BU28)</f>
        <v/>
      </c>
      <c r="X28" s="159" t="str">
        <f ca="1">IF(X$5="","",คะแนน9!$BT28)</f>
        <v/>
      </c>
      <c r="Y28" s="159" t="str">
        <f ca="1">IF(X$5="","",คะแนน9!$BU28)</f>
        <v/>
      </c>
      <c r="Z28" s="396" t="str">
        <f ca="1">IF(Z$5="","",คะแนน10!$BT28)</f>
        <v/>
      </c>
      <c r="AA28" s="396" t="str">
        <f ca="1">IF(Z$5="","",คะแนน10!$BU28)</f>
        <v/>
      </c>
      <c r="AB28" s="159" t="str">
        <f ca="1">IF(AB$5="","",คะแนน11!$BT28)</f>
        <v/>
      </c>
      <c r="AC28" s="159" t="str">
        <f ca="1">IF(AB$5="","",คะแนน11!$BU28)</f>
        <v/>
      </c>
      <c r="AD28" s="396" t="str">
        <f ca="1">IF(AD$5="","",คะแนน12!$BT28)</f>
        <v/>
      </c>
      <c r="AE28" s="396" t="str">
        <f ca="1">IF(AD$5="","",คะแนน12!$BU28)</f>
        <v/>
      </c>
      <c r="AF28" s="159" t="str">
        <f ca="1">IF(AF$5="","",คะแนน13!$BT28)</f>
        <v/>
      </c>
      <c r="AG28" s="159" t="str">
        <f ca="1">IF(AF$5="","",คะแนน13!$BU28)</f>
        <v/>
      </c>
      <c r="AH28" s="396" t="str">
        <f ca="1">IF(AH$5="","",คะแนน14!$BT28)</f>
        <v/>
      </c>
      <c r="AI28" s="398" t="str">
        <f ca="1">IF(AH$5="","",คะแนน14!$BU28)</f>
        <v/>
      </c>
      <c r="AJ28" s="356">
        <f t="shared" ca="1" si="3"/>
        <v>21</v>
      </c>
      <c r="AK28" s="356" t="str">
        <f t="shared" ca="1" si="4"/>
        <v/>
      </c>
      <c r="AL28" s="357" t="str">
        <f t="shared" ca="1" si="5"/>
        <v/>
      </c>
      <c r="AM28" s="159" t="str">
        <f ca="1">IF(AM$5="","",คะแนน15!$BT28)</f>
        <v/>
      </c>
      <c r="AN28" s="159" t="str">
        <f ca="1">IF(AM$5="","",คะแนน15!$BU28)</f>
        <v/>
      </c>
      <c r="AO28" s="396" t="str">
        <f ca="1">IF(AO$5="","",คะแนน16!$BT28)</f>
        <v/>
      </c>
      <c r="AP28" s="396" t="str">
        <f ca="1">IF(AO$5="","",คะแนน16!$BU28)</f>
        <v/>
      </c>
      <c r="AQ28" s="159" t="str">
        <f ca="1">IF(AQ$5="","",คะแนน17!$BT28)</f>
        <v/>
      </c>
      <c r="AR28" s="159" t="str">
        <f ca="1">IF(AQ$5="","",คะแนน17!$BU28)</f>
        <v/>
      </c>
      <c r="AS28" s="396" t="str">
        <f ca="1">IF(AS$5="","",คะแนน18!$BT28)</f>
        <v/>
      </c>
      <c r="AT28" s="398" t="str">
        <f ca="1">IF(AS$5="","",คะแนน18!$BU28)</f>
        <v/>
      </c>
      <c r="AU28" s="197" t="str">
        <f ca="1">คุณลักษณะ!T28</f>
        <v/>
      </c>
      <c r="AV28" s="197" t="str">
        <f ca="1">อ่านคิด!P28</f>
        <v/>
      </c>
      <c r="AW28" s="509" t="str">
        <f t="shared" ca="1" si="6"/>
        <v/>
      </c>
      <c r="AX28" s="508" t="str">
        <f t="shared" ca="1" si="7"/>
        <v/>
      </c>
    </row>
    <row r="29" spans="1:50" ht="15" customHeight="1" x14ac:dyDescent="0.25">
      <c r="A29" s="355"/>
      <c r="B29" s="356">
        <f ca="1">IF(INDIRECT("ข้อมูลนักเรียน!B29")="","",INDIRECT("ข้อมูลนักเรียน!B29"))</f>
        <v>22</v>
      </c>
      <c r="C29" s="356" t="str">
        <f ca="1">IF(INDIRECT("ข้อมูลนักเรียน!C29")="","",INDIRECT("ข้อมูลนักเรียน!C29"))</f>
        <v/>
      </c>
      <c r="D29" s="357" t="str">
        <f ca="1">IF(C29="","",INDIRECT("ข้อมูลนักเรียน!D29") &amp;INDIRECT("ข้อมูลนักเรียน!E29") &amp; "  " &amp; INDIRECT("ข้อมูลนักเรียน!F29"))</f>
        <v/>
      </c>
      <c r="E29" s="396" t="str">
        <f ca="1">IF(E$5="","",คะแนน1!$BT29)</f>
        <v/>
      </c>
      <c r="F29" s="396" t="str">
        <f ca="1">IF(E$5="","",คะแนน1!$BU29)</f>
        <v/>
      </c>
      <c r="G29" s="159" t="str">
        <f ca="1">IF(G$5="","",คะแนน2!$BT29)</f>
        <v/>
      </c>
      <c r="H29" s="159" t="str">
        <f ca="1">IF(G$5="","",คะแนน2!$BU29)</f>
        <v/>
      </c>
      <c r="I29" s="396" t="str">
        <f ca="1">IF(I$5="","",คะแนน3!$BT29)</f>
        <v/>
      </c>
      <c r="J29" s="396" t="str">
        <f ca="1">IF(I$5="","",คะแนน3!$BU29)</f>
        <v/>
      </c>
      <c r="K29" s="159" t="str">
        <f ca="1">IF(K$5="","",คะแนน4!$BT29)</f>
        <v/>
      </c>
      <c r="L29" s="159" t="str">
        <f ca="1">IF(K$5="","",คะแนน4!$BU29)</f>
        <v/>
      </c>
      <c r="M29" s="396" t="str">
        <f ca="1">IF(M$5="","",คะแนน5!$BT29)</f>
        <v/>
      </c>
      <c r="N29" s="396" t="str">
        <f ca="1">IF(M$5="","",คะแนน5!$BU29)</f>
        <v/>
      </c>
      <c r="O29" s="159" t="str">
        <f ca="1">IF(O$5="","",คะแนน6!$BT29)</f>
        <v/>
      </c>
      <c r="P29" s="159" t="str">
        <f ca="1">IF(O$5="","",คะแนน6!$BU29)</f>
        <v/>
      </c>
      <c r="Q29" s="396" t="str">
        <f ca="1">IF(Q$5="","",คะแนน7!$BT29)</f>
        <v/>
      </c>
      <c r="R29" s="398" t="str">
        <f ca="1">IF(Q$5="","",คะแนน7!$BU29)</f>
        <v/>
      </c>
      <c r="S29" s="356">
        <f t="shared" ca="1" si="0"/>
        <v>22</v>
      </c>
      <c r="T29" s="356" t="str">
        <f t="shared" ca="1" si="1"/>
        <v/>
      </c>
      <c r="U29" s="357" t="str">
        <f t="shared" ca="1" si="2"/>
        <v/>
      </c>
      <c r="V29" s="396" t="str">
        <f ca="1">IF(V$5="","",คะแนน8!$BT29)</f>
        <v/>
      </c>
      <c r="W29" s="396" t="str">
        <f ca="1">IF(V$5="","",คะแนน8!$BU29)</f>
        <v/>
      </c>
      <c r="X29" s="159" t="str">
        <f ca="1">IF(X$5="","",คะแนน9!$BT29)</f>
        <v/>
      </c>
      <c r="Y29" s="159" t="str">
        <f ca="1">IF(X$5="","",คะแนน9!$BU29)</f>
        <v/>
      </c>
      <c r="Z29" s="396" t="str">
        <f ca="1">IF(Z$5="","",คะแนน10!$BT29)</f>
        <v/>
      </c>
      <c r="AA29" s="396" t="str">
        <f ca="1">IF(Z$5="","",คะแนน10!$BU29)</f>
        <v/>
      </c>
      <c r="AB29" s="159" t="str">
        <f ca="1">IF(AB$5="","",คะแนน11!$BT29)</f>
        <v/>
      </c>
      <c r="AC29" s="159" t="str">
        <f ca="1">IF(AB$5="","",คะแนน11!$BU29)</f>
        <v/>
      </c>
      <c r="AD29" s="396" t="str">
        <f ca="1">IF(AD$5="","",คะแนน12!$BT29)</f>
        <v/>
      </c>
      <c r="AE29" s="396" t="str">
        <f ca="1">IF(AD$5="","",คะแนน12!$BU29)</f>
        <v/>
      </c>
      <c r="AF29" s="159" t="str">
        <f ca="1">IF(AF$5="","",คะแนน13!$BT29)</f>
        <v/>
      </c>
      <c r="AG29" s="159" t="str">
        <f ca="1">IF(AF$5="","",คะแนน13!$BU29)</f>
        <v/>
      </c>
      <c r="AH29" s="396" t="str">
        <f ca="1">IF(AH$5="","",คะแนน14!$BT29)</f>
        <v/>
      </c>
      <c r="AI29" s="398" t="str">
        <f ca="1">IF(AH$5="","",คะแนน14!$BU29)</f>
        <v/>
      </c>
      <c r="AJ29" s="356">
        <f t="shared" ca="1" si="3"/>
        <v>22</v>
      </c>
      <c r="AK29" s="356" t="str">
        <f t="shared" ca="1" si="4"/>
        <v/>
      </c>
      <c r="AL29" s="357" t="str">
        <f t="shared" ca="1" si="5"/>
        <v/>
      </c>
      <c r="AM29" s="159" t="str">
        <f ca="1">IF(AM$5="","",คะแนน15!$BT29)</f>
        <v/>
      </c>
      <c r="AN29" s="159" t="str">
        <f ca="1">IF(AM$5="","",คะแนน15!$BU29)</f>
        <v/>
      </c>
      <c r="AO29" s="396" t="str">
        <f ca="1">IF(AO$5="","",คะแนน16!$BT29)</f>
        <v/>
      </c>
      <c r="AP29" s="396" t="str">
        <f ca="1">IF(AO$5="","",คะแนน16!$BU29)</f>
        <v/>
      </c>
      <c r="AQ29" s="159" t="str">
        <f ca="1">IF(AQ$5="","",คะแนน17!$BT29)</f>
        <v/>
      </c>
      <c r="AR29" s="159" t="str">
        <f ca="1">IF(AQ$5="","",คะแนน17!$BU29)</f>
        <v/>
      </c>
      <c r="AS29" s="396" t="str">
        <f ca="1">IF(AS$5="","",คะแนน18!$BT29)</f>
        <v/>
      </c>
      <c r="AT29" s="398" t="str">
        <f ca="1">IF(AS$5="","",คะแนน18!$BU29)</f>
        <v/>
      </c>
      <c r="AU29" s="197" t="str">
        <f ca="1">คุณลักษณะ!T29</f>
        <v/>
      </c>
      <c r="AV29" s="197" t="str">
        <f ca="1">อ่านคิด!P29</f>
        <v/>
      </c>
      <c r="AW29" s="509" t="str">
        <f t="shared" ca="1" si="6"/>
        <v/>
      </c>
      <c r="AX29" s="508" t="str">
        <f t="shared" ca="1" si="7"/>
        <v/>
      </c>
    </row>
    <row r="30" spans="1:50" ht="15" customHeight="1" x14ac:dyDescent="0.25">
      <c r="A30" s="355"/>
      <c r="B30" s="356">
        <f ca="1">IF(INDIRECT("ข้อมูลนักเรียน!B30")="","",INDIRECT("ข้อมูลนักเรียน!B30"))</f>
        <v>23</v>
      </c>
      <c r="C30" s="356" t="str">
        <f ca="1">IF(INDIRECT("ข้อมูลนักเรียน!C30")="","",INDIRECT("ข้อมูลนักเรียน!C30"))</f>
        <v/>
      </c>
      <c r="D30" s="357" t="str">
        <f ca="1">IF(C30="","",INDIRECT("ข้อมูลนักเรียน!D30") &amp;INDIRECT("ข้อมูลนักเรียน!E30") &amp; "  " &amp; INDIRECT("ข้อมูลนักเรียน!F30"))</f>
        <v/>
      </c>
      <c r="E30" s="396" t="str">
        <f ca="1">IF(E$5="","",คะแนน1!$BT30)</f>
        <v/>
      </c>
      <c r="F30" s="396" t="str">
        <f ca="1">IF(E$5="","",คะแนน1!$BU30)</f>
        <v/>
      </c>
      <c r="G30" s="159" t="str">
        <f ca="1">IF(G$5="","",คะแนน2!$BT30)</f>
        <v/>
      </c>
      <c r="H30" s="159" t="str">
        <f ca="1">IF(G$5="","",คะแนน2!$BU30)</f>
        <v/>
      </c>
      <c r="I30" s="396" t="str">
        <f ca="1">IF(I$5="","",คะแนน3!$BT30)</f>
        <v/>
      </c>
      <c r="J30" s="396" t="str">
        <f ca="1">IF(I$5="","",คะแนน3!$BU30)</f>
        <v/>
      </c>
      <c r="K30" s="159" t="str">
        <f ca="1">IF(K$5="","",คะแนน4!$BT30)</f>
        <v/>
      </c>
      <c r="L30" s="159" t="str">
        <f ca="1">IF(K$5="","",คะแนน4!$BU30)</f>
        <v/>
      </c>
      <c r="M30" s="396" t="str">
        <f ca="1">IF(M$5="","",คะแนน5!$BT30)</f>
        <v/>
      </c>
      <c r="N30" s="396" t="str">
        <f ca="1">IF(M$5="","",คะแนน5!$BU30)</f>
        <v/>
      </c>
      <c r="O30" s="159" t="str">
        <f ca="1">IF(O$5="","",คะแนน6!$BT30)</f>
        <v/>
      </c>
      <c r="P30" s="159" t="str">
        <f ca="1">IF(O$5="","",คะแนน6!$BU30)</f>
        <v/>
      </c>
      <c r="Q30" s="396" t="str">
        <f ca="1">IF(Q$5="","",คะแนน7!$BT30)</f>
        <v/>
      </c>
      <c r="R30" s="398" t="str">
        <f ca="1">IF(Q$5="","",คะแนน7!$BU30)</f>
        <v/>
      </c>
      <c r="S30" s="356">
        <f t="shared" ca="1" si="0"/>
        <v>23</v>
      </c>
      <c r="T30" s="356" t="str">
        <f t="shared" ca="1" si="1"/>
        <v/>
      </c>
      <c r="U30" s="357" t="str">
        <f t="shared" ca="1" si="2"/>
        <v/>
      </c>
      <c r="V30" s="396" t="str">
        <f ca="1">IF(V$5="","",คะแนน8!$BT30)</f>
        <v/>
      </c>
      <c r="W30" s="396" t="str">
        <f ca="1">IF(V$5="","",คะแนน8!$BU30)</f>
        <v/>
      </c>
      <c r="X30" s="159" t="str">
        <f ca="1">IF(X$5="","",คะแนน9!$BT30)</f>
        <v/>
      </c>
      <c r="Y30" s="159" t="str">
        <f ca="1">IF(X$5="","",คะแนน9!$BU30)</f>
        <v/>
      </c>
      <c r="Z30" s="396" t="str">
        <f ca="1">IF(Z$5="","",คะแนน10!$BT30)</f>
        <v/>
      </c>
      <c r="AA30" s="396" t="str">
        <f ca="1">IF(Z$5="","",คะแนน10!$BU30)</f>
        <v/>
      </c>
      <c r="AB30" s="159" t="str">
        <f ca="1">IF(AB$5="","",คะแนน11!$BT30)</f>
        <v/>
      </c>
      <c r="AC30" s="159" t="str">
        <f ca="1">IF(AB$5="","",คะแนน11!$BU30)</f>
        <v/>
      </c>
      <c r="AD30" s="396" t="str">
        <f ca="1">IF(AD$5="","",คะแนน12!$BT30)</f>
        <v/>
      </c>
      <c r="AE30" s="396" t="str">
        <f ca="1">IF(AD$5="","",คะแนน12!$BU30)</f>
        <v/>
      </c>
      <c r="AF30" s="159" t="str">
        <f ca="1">IF(AF$5="","",คะแนน13!$BT30)</f>
        <v/>
      </c>
      <c r="AG30" s="159" t="str">
        <f ca="1">IF(AF$5="","",คะแนน13!$BU30)</f>
        <v/>
      </c>
      <c r="AH30" s="396" t="str">
        <f ca="1">IF(AH$5="","",คะแนน14!$BT30)</f>
        <v/>
      </c>
      <c r="AI30" s="398" t="str">
        <f ca="1">IF(AH$5="","",คะแนน14!$BU30)</f>
        <v/>
      </c>
      <c r="AJ30" s="356">
        <f t="shared" ca="1" si="3"/>
        <v>23</v>
      </c>
      <c r="AK30" s="356" t="str">
        <f t="shared" ca="1" si="4"/>
        <v/>
      </c>
      <c r="AL30" s="357" t="str">
        <f t="shared" ca="1" si="5"/>
        <v/>
      </c>
      <c r="AM30" s="159" t="str">
        <f ca="1">IF(AM$5="","",คะแนน15!$BT30)</f>
        <v/>
      </c>
      <c r="AN30" s="159" t="str">
        <f ca="1">IF(AM$5="","",คะแนน15!$BU30)</f>
        <v/>
      </c>
      <c r="AO30" s="396" t="str">
        <f ca="1">IF(AO$5="","",คะแนน16!$BT30)</f>
        <v/>
      </c>
      <c r="AP30" s="396" t="str">
        <f ca="1">IF(AO$5="","",คะแนน16!$BU30)</f>
        <v/>
      </c>
      <c r="AQ30" s="159" t="str">
        <f ca="1">IF(AQ$5="","",คะแนน17!$BT30)</f>
        <v/>
      </c>
      <c r="AR30" s="159" t="str">
        <f ca="1">IF(AQ$5="","",คะแนน17!$BU30)</f>
        <v/>
      </c>
      <c r="AS30" s="396" t="str">
        <f ca="1">IF(AS$5="","",คะแนน18!$BT30)</f>
        <v/>
      </c>
      <c r="AT30" s="398" t="str">
        <f ca="1">IF(AS$5="","",คะแนน18!$BU30)</f>
        <v/>
      </c>
      <c r="AU30" s="197" t="str">
        <f ca="1">คุณลักษณะ!T30</f>
        <v/>
      </c>
      <c r="AV30" s="197" t="str">
        <f ca="1">อ่านคิด!P30</f>
        <v/>
      </c>
      <c r="AW30" s="509" t="str">
        <f t="shared" ca="1" si="6"/>
        <v/>
      </c>
      <c r="AX30" s="508" t="str">
        <f t="shared" ca="1" si="7"/>
        <v/>
      </c>
    </row>
    <row r="31" spans="1:50" ht="15" customHeight="1" x14ac:dyDescent="0.25">
      <c r="A31" s="355"/>
      <c r="B31" s="356">
        <f ca="1">IF(INDIRECT("ข้อมูลนักเรียน!B31")="","",INDIRECT("ข้อมูลนักเรียน!B31"))</f>
        <v>24</v>
      </c>
      <c r="C31" s="356" t="str">
        <f ca="1">IF(INDIRECT("ข้อมูลนักเรียน!C31")="","",INDIRECT("ข้อมูลนักเรียน!C31"))</f>
        <v/>
      </c>
      <c r="D31" s="357" t="str">
        <f ca="1">IF(C31="","",INDIRECT("ข้อมูลนักเรียน!D31") &amp;INDIRECT("ข้อมูลนักเรียน!E31") &amp; "  " &amp; INDIRECT("ข้อมูลนักเรียน!F31"))</f>
        <v/>
      </c>
      <c r="E31" s="396" t="str">
        <f ca="1">IF(E$5="","",คะแนน1!$BT31)</f>
        <v/>
      </c>
      <c r="F31" s="396" t="str">
        <f ca="1">IF(E$5="","",คะแนน1!$BU31)</f>
        <v/>
      </c>
      <c r="G31" s="159" t="str">
        <f ca="1">IF(G$5="","",คะแนน2!$BT31)</f>
        <v/>
      </c>
      <c r="H31" s="159" t="str">
        <f ca="1">IF(G$5="","",คะแนน2!$BU31)</f>
        <v/>
      </c>
      <c r="I31" s="396" t="str">
        <f ca="1">IF(I$5="","",คะแนน3!$BT31)</f>
        <v/>
      </c>
      <c r="J31" s="396" t="str">
        <f ca="1">IF(I$5="","",คะแนน3!$BU31)</f>
        <v/>
      </c>
      <c r="K31" s="159" t="str">
        <f ca="1">IF(K$5="","",คะแนน4!$BT31)</f>
        <v/>
      </c>
      <c r="L31" s="159" t="str">
        <f ca="1">IF(K$5="","",คะแนน4!$BU31)</f>
        <v/>
      </c>
      <c r="M31" s="396" t="str">
        <f ca="1">IF(M$5="","",คะแนน5!$BT31)</f>
        <v/>
      </c>
      <c r="N31" s="396" t="str">
        <f ca="1">IF(M$5="","",คะแนน5!$BU31)</f>
        <v/>
      </c>
      <c r="O31" s="159" t="str">
        <f ca="1">IF(O$5="","",คะแนน6!$BT31)</f>
        <v/>
      </c>
      <c r="P31" s="159" t="str">
        <f ca="1">IF(O$5="","",คะแนน6!$BU31)</f>
        <v/>
      </c>
      <c r="Q31" s="396" t="str">
        <f ca="1">IF(Q$5="","",คะแนน7!$BT31)</f>
        <v/>
      </c>
      <c r="R31" s="398" t="str">
        <f ca="1">IF(Q$5="","",คะแนน7!$BU31)</f>
        <v/>
      </c>
      <c r="S31" s="356">
        <f t="shared" ca="1" si="0"/>
        <v>24</v>
      </c>
      <c r="T31" s="356" t="str">
        <f t="shared" ca="1" si="1"/>
        <v/>
      </c>
      <c r="U31" s="357" t="str">
        <f t="shared" ca="1" si="2"/>
        <v/>
      </c>
      <c r="V31" s="396" t="str">
        <f ca="1">IF(V$5="","",คะแนน8!$BT31)</f>
        <v/>
      </c>
      <c r="W31" s="396" t="str">
        <f ca="1">IF(V$5="","",คะแนน8!$BU31)</f>
        <v/>
      </c>
      <c r="X31" s="159" t="str">
        <f ca="1">IF(X$5="","",คะแนน9!$BT31)</f>
        <v/>
      </c>
      <c r="Y31" s="159" t="str">
        <f ca="1">IF(X$5="","",คะแนน9!$BU31)</f>
        <v/>
      </c>
      <c r="Z31" s="396" t="str">
        <f ca="1">IF(Z$5="","",คะแนน10!$BT31)</f>
        <v/>
      </c>
      <c r="AA31" s="396" t="str">
        <f ca="1">IF(Z$5="","",คะแนน10!$BU31)</f>
        <v/>
      </c>
      <c r="AB31" s="159" t="str">
        <f ca="1">IF(AB$5="","",คะแนน11!$BT31)</f>
        <v/>
      </c>
      <c r="AC31" s="159" t="str">
        <f ca="1">IF(AB$5="","",คะแนน11!$BU31)</f>
        <v/>
      </c>
      <c r="AD31" s="396" t="str">
        <f ca="1">IF(AD$5="","",คะแนน12!$BT31)</f>
        <v/>
      </c>
      <c r="AE31" s="396" t="str">
        <f ca="1">IF(AD$5="","",คะแนน12!$BU31)</f>
        <v/>
      </c>
      <c r="AF31" s="159" t="str">
        <f ca="1">IF(AF$5="","",คะแนน13!$BT31)</f>
        <v/>
      </c>
      <c r="AG31" s="159" t="str">
        <f ca="1">IF(AF$5="","",คะแนน13!$BU31)</f>
        <v/>
      </c>
      <c r="AH31" s="396" t="str">
        <f ca="1">IF(AH$5="","",คะแนน14!$BT31)</f>
        <v/>
      </c>
      <c r="AI31" s="398" t="str">
        <f ca="1">IF(AH$5="","",คะแนน14!$BU31)</f>
        <v/>
      </c>
      <c r="AJ31" s="356">
        <f t="shared" ca="1" si="3"/>
        <v>24</v>
      </c>
      <c r="AK31" s="356" t="str">
        <f t="shared" ca="1" si="4"/>
        <v/>
      </c>
      <c r="AL31" s="357" t="str">
        <f t="shared" ca="1" si="5"/>
        <v/>
      </c>
      <c r="AM31" s="159" t="str">
        <f ca="1">IF(AM$5="","",คะแนน15!$BT31)</f>
        <v/>
      </c>
      <c r="AN31" s="159" t="str">
        <f ca="1">IF(AM$5="","",คะแนน15!$BU31)</f>
        <v/>
      </c>
      <c r="AO31" s="396" t="str">
        <f ca="1">IF(AO$5="","",คะแนน16!$BT31)</f>
        <v/>
      </c>
      <c r="AP31" s="396" t="str">
        <f ca="1">IF(AO$5="","",คะแนน16!$BU31)</f>
        <v/>
      </c>
      <c r="AQ31" s="159" t="str">
        <f ca="1">IF(AQ$5="","",คะแนน17!$BT31)</f>
        <v/>
      </c>
      <c r="AR31" s="159" t="str">
        <f ca="1">IF(AQ$5="","",คะแนน17!$BU31)</f>
        <v/>
      </c>
      <c r="AS31" s="396" t="str">
        <f ca="1">IF(AS$5="","",คะแนน18!$BT31)</f>
        <v/>
      </c>
      <c r="AT31" s="398" t="str">
        <f ca="1">IF(AS$5="","",คะแนน18!$BU31)</f>
        <v/>
      </c>
      <c r="AU31" s="197" t="str">
        <f ca="1">คุณลักษณะ!T31</f>
        <v/>
      </c>
      <c r="AV31" s="197" t="str">
        <f ca="1">อ่านคิด!P31</f>
        <v/>
      </c>
      <c r="AW31" s="509" t="str">
        <f t="shared" ca="1" si="6"/>
        <v/>
      </c>
      <c r="AX31" s="508" t="str">
        <f t="shared" ca="1" si="7"/>
        <v/>
      </c>
    </row>
    <row r="32" spans="1:50" ht="15" customHeight="1" x14ac:dyDescent="0.25">
      <c r="A32" s="355"/>
      <c r="B32" s="356">
        <f ca="1">IF(INDIRECT("ข้อมูลนักเรียน!B32")="","",INDIRECT("ข้อมูลนักเรียน!B32"))</f>
        <v>25</v>
      </c>
      <c r="C32" s="356" t="str">
        <f ca="1">IF(INDIRECT("ข้อมูลนักเรียน!C32")="","",INDIRECT("ข้อมูลนักเรียน!C32"))</f>
        <v/>
      </c>
      <c r="D32" s="357" t="str">
        <f ca="1">IF(C32="","",INDIRECT("ข้อมูลนักเรียน!D32") &amp;INDIRECT("ข้อมูลนักเรียน!E32") &amp; "  " &amp; INDIRECT("ข้อมูลนักเรียน!F32"))</f>
        <v/>
      </c>
      <c r="E32" s="396" t="str">
        <f ca="1">IF(E$5="","",คะแนน1!$BT32)</f>
        <v/>
      </c>
      <c r="F32" s="396" t="str">
        <f ca="1">IF(E$5="","",คะแนน1!$BU32)</f>
        <v/>
      </c>
      <c r="G32" s="159" t="str">
        <f ca="1">IF(G$5="","",คะแนน2!$BT32)</f>
        <v/>
      </c>
      <c r="H32" s="159" t="str">
        <f ca="1">IF(G$5="","",คะแนน2!$BU32)</f>
        <v/>
      </c>
      <c r="I32" s="396" t="str">
        <f ca="1">IF(I$5="","",คะแนน3!$BT32)</f>
        <v/>
      </c>
      <c r="J32" s="396" t="str">
        <f ca="1">IF(I$5="","",คะแนน3!$BU32)</f>
        <v/>
      </c>
      <c r="K32" s="159" t="str">
        <f ca="1">IF(K$5="","",คะแนน4!$BT32)</f>
        <v/>
      </c>
      <c r="L32" s="159" t="str">
        <f ca="1">IF(K$5="","",คะแนน4!$BU32)</f>
        <v/>
      </c>
      <c r="M32" s="396" t="str">
        <f ca="1">IF(M$5="","",คะแนน5!$BT32)</f>
        <v/>
      </c>
      <c r="N32" s="396" t="str">
        <f ca="1">IF(M$5="","",คะแนน5!$BU32)</f>
        <v/>
      </c>
      <c r="O32" s="159" t="str">
        <f ca="1">IF(O$5="","",คะแนน6!$BT32)</f>
        <v/>
      </c>
      <c r="P32" s="159" t="str">
        <f ca="1">IF(O$5="","",คะแนน6!$BU32)</f>
        <v/>
      </c>
      <c r="Q32" s="396" t="str">
        <f ca="1">IF(Q$5="","",คะแนน7!$BT32)</f>
        <v/>
      </c>
      <c r="R32" s="398" t="str">
        <f ca="1">IF(Q$5="","",คะแนน7!$BU32)</f>
        <v/>
      </c>
      <c r="S32" s="356">
        <f t="shared" ca="1" si="0"/>
        <v>25</v>
      </c>
      <c r="T32" s="356" t="str">
        <f t="shared" ca="1" si="1"/>
        <v/>
      </c>
      <c r="U32" s="357" t="str">
        <f t="shared" ca="1" si="2"/>
        <v/>
      </c>
      <c r="V32" s="396" t="str">
        <f ca="1">IF(V$5="","",คะแนน8!$BT32)</f>
        <v/>
      </c>
      <c r="W32" s="396" t="str">
        <f ca="1">IF(V$5="","",คะแนน8!$BU32)</f>
        <v/>
      </c>
      <c r="X32" s="159" t="str">
        <f ca="1">IF(X$5="","",คะแนน9!$BT32)</f>
        <v/>
      </c>
      <c r="Y32" s="159" t="str">
        <f ca="1">IF(X$5="","",คะแนน9!$BU32)</f>
        <v/>
      </c>
      <c r="Z32" s="396" t="str">
        <f ca="1">IF(Z$5="","",คะแนน10!$BT32)</f>
        <v/>
      </c>
      <c r="AA32" s="396" t="str">
        <f ca="1">IF(Z$5="","",คะแนน10!$BU32)</f>
        <v/>
      </c>
      <c r="AB32" s="159" t="str">
        <f ca="1">IF(AB$5="","",คะแนน11!$BT32)</f>
        <v/>
      </c>
      <c r="AC32" s="159" t="str">
        <f ca="1">IF(AB$5="","",คะแนน11!$BU32)</f>
        <v/>
      </c>
      <c r="AD32" s="396" t="str">
        <f ca="1">IF(AD$5="","",คะแนน12!$BT32)</f>
        <v/>
      </c>
      <c r="AE32" s="396" t="str">
        <f ca="1">IF(AD$5="","",คะแนน12!$BU32)</f>
        <v/>
      </c>
      <c r="AF32" s="159" t="str">
        <f ca="1">IF(AF$5="","",คะแนน13!$BT32)</f>
        <v/>
      </c>
      <c r="AG32" s="159" t="str">
        <f ca="1">IF(AF$5="","",คะแนน13!$BU32)</f>
        <v/>
      </c>
      <c r="AH32" s="396" t="str">
        <f ca="1">IF(AH$5="","",คะแนน14!$BT32)</f>
        <v/>
      </c>
      <c r="AI32" s="398" t="str">
        <f ca="1">IF(AH$5="","",คะแนน14!$BU32)</f>
        <v/>
      </c>
      <c r="AJ32" s="356">
        <f t="shared" ca="1" si="3"/>
        <v>25</v>
      </c>
      <c r="AK32" s="356" t="str">
        <f t="shared" ca="1" si="4"/>
        <v/>
      </c>
      <c r="AL32" s="357" t="str">
        <f t="shared" ca="1" si="5"/>
        <v/>
      </c>
      <c r="AM32" s="159" t="str">
        <f ca="1">IF(AM$5="","",คะแนน15!$BT32)</f>
        <v/>
      </c>
      <c r="AN32" s="159" t="str">
        <f ca="1">IF(AM$5="","",คะแนน15!$BU32)</f>
        <v/>
      </c>
      <c r="AO32" s="396" t="str">
        <f ca="1">IF(AO$5="","",คะแนน16!$BT32)</f>
        <v/>
      </c>
      <c r="AP32" s="396" t="str">
        <f ca="1">IF(AO$5="","",คะแนน16!$BU32)</f>
        <v/>
      </c>
      <c r="AQ32" s="159" t="str">
        <f ca="1">IF(AQ$5="","",คะแนน17!$BT32)</f>
        <v/>
      </c>
      <c r="AR32" s="159" t="str">
        <f ca="1">IF(AQ$5="","",คะแนน17!$BU32)</f>
        <v/>
      </c>
      <c r="AS32" s="396" t="str">
        <f ca="1">IF(AS$5="","",คะแนน18!$BT32)</f>
        <v/>
      </c>
      <c r="AT32" s="398" t="str">
        <f ca="1">IF(AS$5="","",คะแนน18!$BU32)</f>
        <v/>
      </c>
      <c r="AU32" s="197" t="str">
        <f ca="1">คุณลักษณะ!T32</f>
        <v/>
      </c>
      <c r="AV32" s="197" t="str">
        <f ca="1">อ่านคิด!P32</f>
        <v/>
      </c>
      <c r="AW32" s="509" t="str">
        <f t="shared" ca="1" si="6"/>
        <v/>
      </c>
      <c r="AX32" s="508" t="str">
        <f t="shared" ca="1" si="7"/>
        <v/>
      </c>
    </row>
    <row r="33" spans="1:50" ht="15" customHeight="1" x14ac:dyDescent="0.25">
      <c r="A33" s="355"/>
      <c r="B33" s="356">
        <f ca="1">IF(INDIRECT("ข้อมูลนักเรียน!B33")="","",INDIRECT("ข้อมูลนักเรียน!B33"))</f>
        <v>26</v>
      </c>
      <c r="C33" s="356" t="str">
        <f ca="1">IF(INDIRECT("ข้อมูลนักเรียน!C33")="","",INDIRECT("ข้อมูลนักเรียน!C33"))</f>
        <v/>
      </c>
      <c r="D33" s="357" t="str">
        <f ca="1">IF(C33="","",INDIRECT("ข้อมูลนักเรียน!D33") &amp;INDIRECT("ข้อมูลนักเรียน!E33") &amp; "  " &amp; INDIRECT("ข้อมูลนักเรียน!F33"))</f>
        <v/>
      </c>
      <c r="E33" s="396" t="str">
        <f ca="1">IF(E$5="","",คะแนน1!$BT33)</f>
        <v/>
      </c>
      <c r="F33" s="396" t="str">
        <f ca="1">IF(E$5="","",คะแนน1!$BU33)</f>
        <v/>
      </c>
      <c r="G33" s="159" t="str">
        <f ca="1">IF(G$5="","",คะแนน2!$BT33)</f>
        <v/>
      </c>
      <c r="H33" s="159" t="str">
        <f ca="1">IF(G$5="","",คะแนน2!$BU33)</f>
        <v/>
      </c>
      <c r="I33" s="396" t="str">
        <f ca="1">IF(I$5="","",คะแนน3!$BT33)</f>
        <v/>
      </c>
      <c r="J33" s="396" t="str">
        <f ca="1">IF(I$5="","",คะแนน3!$BU33)</f>
        <v/>
      </c>
      <c r="K33" s="159" t="str">
        <f ca="1">IF(K$5="","",คะแนน4!$BT33)</f>
        <v/>
      </c>
      <c r="L33" s="159" t="str">
        <f ca="1">IF(K$5="","",คะแนน4!$BU33)</f>
        <v/>
      </c>
      <c r="M33" s="396" t="str">
        <f ca="1">IF(M$5="","",คะแนน5!$BT33)</f>
        <v/>
      </c>
      <c r="N33" s="396" t="str">
        <f ca="1">IF(M$5="","",คะแนน5!$BU33)</f>
        <v/>
      </c>
      <c r="O33" s="159" t="str">
        <f ca="1">IF(O$5="","",คะแนน6!$BT33)</f>
        <v/>
      </c>
      <c r="P33" s="159" t="str">
        <f ca="1">IF(O$5="","",คะแนน6!$BU33)</f>
        <v/>
      </c>
      <c r="Q33" s="396" t="str">
        <f ca="1">IF(Q$5="","",คะแนน7!$BT33)</f>
        <v/>
      </c>
      <c r="R33" s="398" t="str">
        <f ca="1">IF(Q$5="","",คะแนน7!$BU33)</f>
        <v/>
      </c>
      <c r="S33" s="356">
        <f t="shared" ca="1" si="0"/>
        <v>26</v>
      </c>
      <c r="T33" s="356" t="str">
        <f t="shared" ca="1" si="1"/>
        <v/>
      </c>
      <c r="U33" s="357" t="str">
        <f t="shared" ca="1" si="2"/>
        <v/>
      </c>
      <c r="V33" s="396" t="str">
        <f ca="1">IF(V$5="","",คะแนน8!$BT33)</f>
        <v/>
      </c>
      <c r="W33" s="396" t="str">
        <f ca="1">IF(V$5="","",คะแนน8!$BU33)</f>
        <v/>
      </c>
      <c r="X33" s="159" t="str">
        <f ca="1">IF(X$5="","",คะแนน9!$BT33)</f>
        <v/>
      </c>
      <c r="Y33" s="159" t="str">
        <f ca="1">IF(X$5="","",คะแนน9!$BU33)</f>
        <v/>
      </c>
      <c r="Z33" s="396" t="str">
        <f ca="1">IF(Z$5="","",คะแนน10!$BT33)</f>
        <v/>
      </c>
      <c r="AA33" s="396" t="str">
        <f ca="1">IF(Z$5="","",คะแนน10!$BU33)</f>
        <v/>
      </c>
      <c r="AB33" s="159" t="str">
        <f ca="1">IF(AB$5="","",คะแนน11!$BT33)</f>
        <v/>
      </c>
      <c r="AC33" s="159" t="str">
        <f ca="1">IF(AB$5="","",คะแนน11!$BU33)</f>
        <v/>
      </c>
      <c r="AD33" s="396" t="str">
        <f ca="1">IF(AD$5="","",คะแนน12!$BT33)</f>
        <v/>
      </c>
      <c r="AE33" s="396" t="str">
        <f ca="1">IF(AD$5="","",คะแนน12!$BU33)</f>
        <v/>
      </c>
      <c r="AF33" s="159" t="str">
        <f ca="1">IF(AF$5="","",คะแนน13!$BT33)</f>
        <v/>
      </c>
      <c r="AG33" s="159" t="str">
        <f ca="1">IF(AF$5="","",คะแนน13!$BU33)</f>
        <v/>
      </c>
      <c r="AH33" s="396" t="str">
        <f ca="1">IF(AH$5="","",คะแนน14!$BT33)</f>
        <v/>
      </c>
      <c r="AI33" s="398" t="str">
        <f ca="1">IF(AH$5="","",คะแนน14!$BU33)</f>
        <v/>
      </c>
      <c r="AJ33" s="356">
        <f t="shared" ca="1" si="3"/>
        <v>26</v>
      </c>
      <c r="AK33" s="356" t="str">
        <f t="shared" ca="1" si="4"/>
        <v/>
      </c>
      <c r="AL33" s="357" t="str">
        <f t="shared" ca="1" si="5"/>
        <v/>
      </c>
      <c r="AM33" s="159" t="str">
        <f ca="1">IF(AM$5="","",คะแนน15!$BT33)</f>
        <v/>
      </c>
      <c r="AN33" s="159" t="str">
        <f ca="1">IF(AM$5="","",คะแนน15!$BU33)</f>
        <v/>
      </c>
      <c r="AO33" s="396" t="str">
        <f ca="1">IF(AO$5="","",คะแนน16!$BT33)</f>
        <v/>
      </c>
      <c r="AP33" s="396" t="str">
        <f ca="1">IF(AO$5="","",คะแนน16!$BU33)</f>
        <v/>
      </c>
      <c r="AQ33" s="159" t="str">
        <f ca="1">IF(AQ$5="","",คะแนน17!$BT33)</f>
        <v/>
      </c>
      <c r="AR33" s="159" t="str">
        <f ca="1">IF(AQ$5="","",คะแนน17!$BU33)</f>
        <v/>
      </c>
      <c r="AS33" s="396" t="str">
        <f ca="1">IF(AS$5="","",คะแนน18!$BT33)</f>
        <v/>
      </c>
      <c r="AT33" s="398" t="str">
        <f ca="1">IF(AS$5="","",คะแนน18!$BU33)</f>
        <v/>
      </c>
      <c r="AU33" s="197" t="str">
        <f ca="1">คุณลักษณะ!T33</f>
        <v/>
      </c>
      <c r="AV33" s="197" t="str">
        <f ca="1">อ่านคิด!P33</f>
        <v/>
      </c>
      <c r="AW33" s="509" t="str">
        <f t="shared" ca="1" si="6"/>
        <v/>
      </c>
      <c r="AX33" s="508" t="str">
        <f t="shared" ca="1" si="7"/>
        <v/>
      </c>
    </row>
    <row r="34" spans="1:50" ht="15" customHeight="1" x14ac:dyDescent="0.25">
      <c r="A34" s="355"/>
      <c r="B34" s="356">
        <f ca="1">IF(INDIRECT("ข้อมูลนักเรียน!B34")="","",INDIRECT("ข้อมูลนักเรียน!B34"))</f>
        <v>27</v>
      </c>
      <c r="C34" s="356" t="str">
        <f ca="1">IF(INDIRECT("ข้อมูลนักเรียน!C34")="","",INDIRECT("ข้อมูลนักเรียน!C34"))</f>
        <v/>
      </c>
      <c r="D34" s="357" t="str">
        <f ca="1">IF(C34="","",INDIRECT("ข้อมูลนักเรียน!D34") &amp;INDIRECT("ข้อมูลนักเรียน!E34") &amp; "  " &amp; INDIRECT("ข้อมูลนักเรียน!F34"))</f>
        <v/>
      </c>
      <c r="E34" s="396" t="str">
        <f ca="1">IF(E$5="","",คะแนน1!$BT34)</f>
        <v/>
      </c>
      <c r="F34" s="396" t="str">
        <f ca="1">IF(E$5="","",คะแนน1!$BU34)</f>
        <v/>
      </c>
      <c r="G34" s="159" t="str">
        <f ca="1">IF(G$5="","",คะแนน2!$BT34)</f>
        <v/>
      </c>
      <c r="H34" s="159" t="str">
        <f ca="1">IF(G$5="","",คะแนน2!$BU34)</f>
        <v/>
      </c>
      <c r="I34" s="396" t="str">
        <f ca="1">IF(I$5="","",คะแนน3!$BT34)</f>
        <v/>
      </c>
      <c r="J34" s="396" t="str">
        <f ca="1">IF(I$5="","",คะแนน3!$BU34)</f>
        <v/>
      </c>
      <c r="K34" s="159" t="str">
        <f ca="1">IF(K$5="","",คะแนน4!$BT34)</f>
        <v/>
      </c>
      <c r="L34" s="159" t="str">
        <f ca="1">IF(K$5="","",คะแนน4!$BU34)</f>
        <v/>
      </c>
      <c r="M34" s="396" t="str">
        <f ca="1">IF(M$5="","",คะแนน5!$BT34)</f>
        <v/>
      </c>
      <c r="N34" s="396" t="str">
        <f ca="1">IF(M$5="","",คะแนน5!$BU34)</f>
        <v/>
      </c>
      <c r="O34" s="159" t="str">
        <f ca="1">IF(O$5="","",คะแนน6!$BT34)</f>
        <v/>
      </c>
      <c r="P34" s="159" t="str">
        <f ca="1">IF(O$5="","",คะแนน6!$BU34)</f>
        <v/>
      </c>
      <c r="Q34" s="396" t="str">
        <f ca="1">IF(Q$5="","",คะแนน7!$BT34)</f>
        <v/>
      </c>
      <c r="R34" s="398" t="str">
        <f ca="1">IF(Q$5="","",คะแนน7!$BU34)</f>
        <v/>
      </c>
      <c r="S34" s="356">
        <f t="shared" ca="1" si="0"/>
        <v>27</v>
      </c>
      <c r="T34" s="356" t="str">
        <f t="shared" ca="1" si="1"/>
        <v/>
      </c>
      <c r="U34" s="357" t="str">
        <f t="shared" ca="1" si="2"/>
        <v/>
      </c>
      <c r="V34" s="396" t="str">
        <f ca="1">IF(V$5="","",คะแนน8!$BT34)</f>
        <v/>
      </c>
      <c r="W34" s="396" t="str">
        <f ca="1">IF(V$5="","",คะแนน8!$BU34)</f>
        <v/>
      </c>
      <c r="X34" s="159" t="str">
        <f ca="1">IF(X$5="","",คะแนน9!$BT34)</f>
        <v/>
      </c>
      <c r="Y34" s="159" t="str">
        <f ca="1">IF(X$5="","",คะแนน9!$BU34)</f>
        <v/>
      </c>
      <c r="Z34" s="396" t="str">
        <f ca="1">IF(Z$5="","",คะแนน10!$BT34)</f>
        <v/>
      </c>
      <c r="AA34" s="396" t="str">
        <f ca="1">IF(Z$5="","",คะแนน10!$BU34)</f>
        <v/>
      </c>
      <c r="AB34" s="159" t="str">
        <f ca="1">IF(AB$5="","",คะแนน11!$BT34)</f>
        <v/>
      </c>
      <c r="AC34" s="159" t="str">
        <f ca="1">IF(AB$5="","",คะแนน11!$BU34)</f>
        <v/>
      </c>
      <c r="AD34" s="396" t="str">
        <f ca="1">IF(AD$5="","",คะแนน12!$BT34)</f>
        <v/>
      </c>
      <c r="AE34" s="396" t="str">
        <f ca="1">IF(AD$5="","",คะแนน12!$BU34)</f>
        <v/>
      </c>
      <c r="AF34" s="159" t="str">
        <f ca="1">IF(AF$5="","",คะแนน13!$BT34)</f>
        <v/>
      </c>
      <c r="AG34" s="159" t="str">
        <f ca="1">IF(AF$5="","",คะแนน13!$BU34)</f>
        <v/>
      </c>
      <c r="AH34" s="396" t="str">
        <f ca="1">IF(AH$5="","",คะแนน14!$BT34)</f>
        <v/>
      </c>
      <c r="AI34" s="398" t="str">
        <f ca="1">IF(AH$5="","",คะแนน14!$BU34)</f>
        <v/>
      </c>
      <c r="AJ34" s="356">
        <f t="shared" ca="1" si="3"/>
        <v>27</v>
      </c>
      <c r="AK34" s="356" t="str">
        <f t="shared" ca="1" si="4"/>
        <v/>
      </c>
      <c r="AL34" s="357" t="str">
        <f t="shared" ca="1" si="5"/>
        <v/>
      </c>
      <c r="AM34" s="159" t="str">
        <f ca="1">IF(AM$5="","",คะแนน15!$BT34)</f>
        <v/>
      </c>
      <c r="AN34" s="159" t="str">
        <f ca="1">IF(AM$5="","",คะแนน15!$BU34)</f>
        <v/>
      </c>
      <c r="AO34" s="396" t="str">
        <f ca="1">IF(AO$5="","",คะแนน16!$BT34)</f>
        <v/>
      </c>
      <c r="AP34" s="396" t="str">
        <f ca="1">IF(AO$5="","",คะแนน16!$BU34)</f>
        <v/>
      </c>
      <c r="AQ34" s="159" t="str">
        <f ca="1">IF(AQ$5="","",คะแนน17!$BT34)</f>
        <v/>
      </c>
      <c r="AR34" s="159" t="str">
        <f ca="1">IF(AQ$5="","",คะแนน17!$BU34)</f>
        <v/>
      </c>
      <c r="AS34" s="396" t="str">
        <f ca="1">IF(AS$5="","",คะแนน18!$BT34)</f>
        <v/>
      </c>
      <c r="AT34" s="398" t="str">
        <f ca="1">IF(AS$5="","",คะแนน18!$BU34)</f>
        <v/>
      </c>
      <c r="AU34" s="197" t="str">
        <f ca="1">คุณลักษณะ!T34</f>
        <v/>
      </c>
      <c r="AV34" s="197" t="str">
        <f ca="1">อ่านคิด!P34</f>
        <v/>
      </c>
      <c r="AW34" s="509" t="str">
        <f t="shared" ca="1" si="6"/>
        <v/>
      </c>
      <c r="AX34" s="508" t="str">
        <f t="shared" ca="1" si="7"/>
        <v/>
      </c>
    </row>
    <row r="35" spans="1:50" ht="15" customHeight="1" x14ac:dyDescent="0.25">
      <c r="A35" s="355"/>
      <c r="B35" s="356">
        <f ca="1">IF(INDIRECT("ข้อมูลนักเรียน!B35")="","",INDIRECT("ข้อมูลนักเรียน!B35"))</f>
        <v>28</v>
      </c>
      <c r="C35" s="356" t="str">
        <f ca="1">IF(INDIRECT("ข้อมูลนักเรียน!C35")="","",INDIRECT("ข้อมูลนักเรียน!C35"))</f>
        <v/>
      </c>
      <c r="D35" s="357" t="str">
        <f ca="1">IF(C35="","",INDIRECT("ข้อมูลนักเรียน!D35") &amp;INDIRECT("ข้อมูลนักเรียน!E35") &amp; "  " &amp; INDIRECT("ข้อมูลนักเรียน!F35"))</f>
        <v/>
      </c>
      <c r="E35" s="396" t="str">
        <f ca="1">IF(E$5="","",คะแนน1!$BT35)</f>
        <v/>
      </c>
      <c r="F35" s="396" t="str">
        <f ca="1">IF(E$5="","",คะแนน1!$BU35)</f>
        <v/>
      </c>
      <c r="G35" s="159" t="str">
        <f ca="1">IF(G$5="","",คะแนน2!$BT35)</f>
        <v/>
      </c>
      <c r="H35" s="159" t="str">
        <f ca="1">IF(G$5="","",คะแนน2!$BU35)</f>
        <v/>
      </c>
      <c r="I35" s="396" t="str">
        <f ca="1">IF(I$5="","",คะแนน3!$BT35)</f>
        <v/>
      </c>
      <c r="J35" s="396" t="str">
        <f ca="1">IF(I$5="","",คะแนน3!$BU35)</f>
        <v/>
      </c>
      <c r="K35" s="159" t="str">
        <f ca="1">IF(K$5="","",คะแนน4!$BT35)</f>
        <v/>
      </c>
      <c r="L35" s="159" t="str">
        <f ca="1">IF(K$5="","",คะแนน4!$BU35)</f>
        <v/>
      </c>
      <c r="M35" s="396" t="str">
        <f ca="1">IF(M$5="","",คะแนน5!$BT35)</f>
        <v/>
      </c>
      <c r="N35" s="396" t="str">
        <f ca="1">IF(M$5="","",คะแนน5!$BU35)</f>
        <v/>
      </c>
      <c r="O35" s="159" t="str">
        <f ca="1">IF(O$5="","",คะแนน6!$BT35)</f>
        <v/>
      </c>
      <c r="P35" s="159" t="str">
        <f ca="1">IF(O$5="","",คะแนน6!$BU35)</f>
        <v/>
      </c>
      <c r="Q35" s="396" t="str">
        <f ca="1">IF(Q$5="","",คะแนน7!$BT35)</f>
        <v/>
      </c>
      <c r="R35" s="398" t="str">
        <f ca="1">IF(Q$5="","",คะแนน7!$BU35)</f>
        <v/>
      </c>
      <c r="S35" s="356">
        <f t="shared" ca="1" si="0"/>
        <v>28</v>
      </c>
      <c r="T35" s="356" t="str">
        <f t="shared" ca="1" si="1"/>
        <v/>
      </c>
      <c r="U35" s="357" t="str">
        <f t="shared" ca="1" si="2"/>
        <v/>
      </c>
      <c r="V35" s="396" t="str">
        <f ca="1">IF(V$5="","",คะแนน8!$BT35)</f>
        <v/>
      </c>
      <c r="W35" s="396" t="str">
        <f ca="1">IF(V$5="","",คะแนน8!$BU35)</f>
        <v/>
      </c>
      <c r="X35" s="159" t="str">
        <f ca="1">IF(X$5="","",คะแนน9!$BT35)</f>
        <v/>
      </c>
      <c r="Y35" s="159" t="str">
        <f ca="1">IF(X$5="","",คะแนน9!$BU35)</f>
        <v/>
      </c>
      <c r="Z35" s="396" t="str">
        <f ca="1">IF(Z$5="","",คะแนน10!$BT35)</f>
        <v/>
      </c>
      <c r="AA35" s="396" t="str">
        <f ca="1">IF(Z$5="","",คะแนน10!$BU35)</f>
        <v/>
      </c>
      <c r="AB35" s="159" t="str">
        <f ca="1">IF(AB$5="","",คะแนน11!$BT35)</f>
        <v/>
      </c>
      <c r="AC35" s="159" t="str">
        <f ca="1">IF(AB$5="","",คะแนน11!$BU35)</f>
        <v/>
      </c>
      <c r="AD35" s="396" t="str">
        <f ca="1">IF(AD$5="","",คะแนน12!$BT35)</f>
        <v/>
      </c>
      <c r="AE35" s="396" t="str">
        <f ca="1">IF(AD$5="","",คะแนน12!$BU35)</f>
        <v/>
      </c>
      <c r="AF35" s="159" t="str">
        <f ca="1">IF(AF$5="","",คะแนน13!$BT35)</f>
        <v/>
      </c>
      <c r="AG35" s="159" t="str">
        <f ca="1">IF(AF$5="","",คะแนน13!$BU35)</f>
        <v/>
      </c>
      <c r="AH35" s="396" t="str">
        <f ca="1">IF(AH$5="","",คะแนน14!$BT35)</f>
        <v/>
      </c>
      <c r="AI35" s="398" t="str">
        <f ca="1">IF(AH$5="","",คะแนน14!$BU35)</f>
        <v/>
      </c>
      <c r="AJ35" s="356">
        <f t="shared" ca="1" si="3"/>
        <v>28</v>
      </c>
      <c r="AK35" s="356" t="str">
        <f t="shared" ca="1" si="4"/>
        <v/>
      </c>
      <c r="AL35" s="357" t="str">
        <f t="shared" ca="1" si="5"/>
        <v/>
      </c>
      <c r="AM35" s="159" t="str">
        <f ca="1">IF(AM$5="","",คะแนน15!$BT35)</f>
        <v/>
      </c>
      <c r="AN35" s="159" t="str">
        <f ca="1">IF(AM$5="","",คะแนน15!$BU35)</f>
        <v/>
      </c>
      <c r="AO35" s="396" t="str">
        <f ca="1">IF(AO$5="","",คะแนน16!$BT35)</f>
        <v/>
      </c>
      <c r="AP35" s="396" t="str">
        <f ca="1">IF(AO$5="","",คะแนน16!$BU35)</f>
        <v/>
      </c>
      <c r="AQ35" s="159" t="str">
        <f ca="1">IF(AQ$5="","",คะแนน17!$BT35)</f>
        <v/>
      </c>
      <c r="AR35" s="159" t="str">
        <f ca="1">IF(AQ$5="","",คะแนน17!$BU35)</f>
        <v/>
      </c>
      <c r="AS35" s="396" t="str">
        <f ca="1">IF(AS$5="","",คะแนน18!$BT35)</f>
        <v/>
      </c>
      <c r="AT35" s="398" t="str">
        <f ca="1">IF(AS$5="","",คะแนน18!$BU35)</f>
        <v/>
      </c>
      <c r="AU35" s="197" t="str">
        <f ca="1">คุณลักษณะ!T35</f>
        <v/>
      </c>
      <c r="AV35" s="197" t="str">
        <f ca="1">อ่านคิด!P35</f>
        <v/>
      </c>
      <c r="AW35" s="509" t="str">
        <f t="shared" ca="1" si="6"/>
        <v/>
      </c>
      <c r="AX35" s="508" t="str">
        <f t="shared" ca="1" si="7"/>
        <v/>
      </c>
    </row>
    <row r="36" spans="1:50" ht="15" customHeight="1" x14ac:dyDescent="0.25">
      <c r="A36" s="355"/>
      <c r="B36" s="356">
        <f ca="1">IF(INDIRECT("ข้อมูลนักเรียน!B36")="","",INDIRECT("ข้อมูลนักเรียน!B36"))</f>
        <v>29</v>
      </c>
      <c r="C36" s="356" t="str">
        <f ca="1">IF(INDIRECT("ข้อมูลนักเรียน!C36")="","",INDIRECT("ข้อมูลนักเรียน!C36"))</f>
        <v/>
      </c>
      <c r="D36" s="357" t="str">
        <f ca="1">IF(C36="","",INDIRECT("ข้อมูลนักเรียน!D36") &amp;INDIRECT("ข้อมูลนักเรียน!E36") &amp; "  " &amp; INDIRECT("ข้อมูลนักเรียน!F36"))</f>
        <v/>
      </c>
      <c r="E36" s="396" t="str">
        <f ca="1">IF(E$5="","",คะแนน1!$BT36)</f>
        <v/>
      </c>
      <c r="F36" s="396" t="str">
        <f ca="1">IF(E$5="","",คะแนน1!$BU36)</f>
        <v/>
      </c>
      <c r="G36" s="159" t="str">
        <f ca="1">IF(G$5="","",คะแนน2!$BT36)</f>
        <v/>
      </c>
      <c r="H36" s="159" t="str">
        <f ca="1">IF(G$5="","",คะแนน2!$BU36)</f>
        <v/>
      </c>
      <c r="I36" s="396" t="str">
        <f ca="1">IF(I$5="","",คะแนน3!$BT36)</f>
        <v/>
      </c>
      <c r="J36" s="396" t="str">
        <f ca="1">IF(I$5="","",คะแนน3!$BU36)</f>
        <v/>
      </c>
      <c r="K36" s="159" t="str">
        <f ca="1">IF(K$5="","",คะแนน4!$BT36)</f>
        <v/>
      </c>
      <c r="L36" s="159" t="str">
        <f ca="1">IF(K$5="","",คะแนน4!$BU36)</f>
        <v/>
      </c>
      <c r="M36" s="396" t="str">
        <f ca="1">IF(M$5="","",คะแนน5!$BT36)</f>
        <v/>
      </c>
      <c r="N36" s="396" t="str">
        <f ca="1">IF(M$5="","",คะแนน5!$BU36)</f>
        <v/>
      </c>
      <c r="O36" s="159" t="str">
        <f ca="1">IF(O$5="","",คะแนน6!$BT36)</f>
        <v/>
      </c>
      <c r="P36" s="159" t="str">
        <f ca="1">IF(O$5="","",คะแนน6!$BU36)</f>
        <v/>
      </c>
      <c r="Q36" s="396" t="str">
        <f ca="1">IF(Q$5="","",คะแนน7!$BT36)</f>
        <v/>
      </c>
      <c r="R36" s="398" t="str">
        <f ca="1">IF(Q$5="","",คะแนน7!$BU36)</f>
        <v/>
      </c>
      <c r="S36" s="356">
        <f t="shared" ca="1" si="0"/>
        <v>29</v>
      </c>
      <c r="T36" s="356" t="str">
        <f t="shared" ca="1" si="1"/>
        <v/>
      </c>
      <c r="U36" s="357" t="str">
        <f t="shared" ca="1" si="2"/>
        <v/>
      </c>
      <c r="V36" s="396" t="str">
        <f ca="1">IF(V$5="","",คะแนน8!$BT36)</f>
        <v/>
      </c>
      <c r="W36" s="396" t="str">
        <f ca="1">IF(V$5="","",คะแนน8!$BU36)</f>
        <v/>
      </c>
      <c r="X36" s="159" t="str">
        <f ca="1">IF(X$5="","",คะแนน9!$BT36)</f>
        <v/>
      </c>
      <c r="Y36" s="159" t="str">
        <f ca="1">IF(X$5="","",คะแนน9!$BU36)</f>
        <v/>
      </c>
      <c r="Z36" s="396" t="str">
        <f ca="1">IF(Z$5="","",คะแนน10!$BT36)</f>
        <v/>
      </c>
      <c r="AA36" s="396" t="str">
        <f ca="1">IF(Z$5="","",คะแนน10!$BU36)</f>
        <v/>
      </c>
      <c r="AB36" s="159" t="str">
        <f ca="1">IF(AB$5="","",คะแนน11!$BT36)</f>
        <v/>
      </c>
      <c r="AC36" s="159" t="str">
        <f ca="1">IF(AB$5="","",คะแนน11!$BU36)</f>
        <v/>
      </c>
      <c r="AD36" s="396" t="str">
        <f ca="1">IF(AD$5="","",คะแนน12!$BT36)</f>
        <v/>
      </c>
      <c r="AE36" s="396" t="str">
        <f ca="1">IF(AD$5="","",คะแนน12!$BU36)</f>
        <v/>
      </c>
      <c r="AF36" s="159" t="str">
        <f ca="1">IF(AF$5="","",คะแนน13!$BT36)</f>
        <v/>
      </c>
      <c r="AG36" s="159" t="str">
        <f ca="1">IF(AF$5="","",คะแนน13!$BU36)</f>
        <v/>
      </c>
      <c r="AH36" s="396" t="str">
        <f ca="1">IF(AH$5="","",คะแนน14!$BT36)</f>
        <v/>
      </c>
      <c r="AI36" s="398" t="str">
        <f ca="1">IF(AH$5="","",คะแนน14!$BU36)</f>
        <v/>
      </c>
      <c r="AJ36" s="356">
        <f t="shared" ca="1" si="3"/>
        <v>29</v>
      </c>
      <c r="AK36" s="356" t="str">
        <f t="shared" ca="1" si="4"/>
        <v/>
      </c>
      <c r="AL36" s="357" t="str">
        <f t="shared" ca="1" si="5"/>
        <v/>
      </c>
      <c r="AM36" s="159" t="str">
        <f ca="1">IF(AM$5="","",คะแนน15!$BT36)</f>
        <v/>
      </c>
      <c r="AN36" s="159" t="str">
        <f ca="1">IF(AM$5="","",คะแนน15!$BU36)</f>
        <v/>
      </c>
      <c r="AO36" s="396" t="str">
        <f ca="1">IF(AO$5="","",คะแนน16!$BT36)</f>
        <v/>
      </c>
      <c r="AP36" s="396" t="str">
        <f ca="1">IF(AO$5="","",คะแนน16!$BU36)</f>
        <v/>
      </c>
      <c r="AQ36" s="159" t="str">
        <f ca="1">IF(AQ$5="","",คะแนน17!$BT36)</f>
        <v/>
      </c>
      <c r="AR36" s="159" t="str">
        <f ca="1">IF(AQ$5="","",คะแนน17!$BU36)</f>
        <v/>
      </c>
      <c r="AS36" s="396" t="str">
        <f ca="1">IF(AS$5="","",คะแนน18!$BT36)</f>
        <v/>
      </c>
      <c r="AT36" s="398" t="str">
        <f ca="1">IF(AS$5="","",คะแนน18!$BU36)</f>
        <v/>
      </c>
      <c r="AU36" s="197" t="str">
        <f ca="1">คุณลักษณะ!T36</f>
        <v/>
      </c>
      <c r="AV36" s="197" t="str">
        <f ca="1">อ่านคิด!P36</f>
        <v/>
      </c>
      <c r="AW36" s="509" t="str">
        <f t="shared" ca="1" si="6"/>
        <v/>
      </c>
      <c r="AX36" s="508" t="str">
        <f t="shared" ca="1" si="7"/>
        <v/>
      </c>
    </row>
    <row r="37" spans="1:50" ht="15" customHeight="1" x14ac:dyDescent="0.25">
      <c r="A37" s="355"/>
      <c r="B37" s="356">
        <f ca="1">IF(INDIRECT("ข้อมูลนักเรียน!B37")="","",INDIRECT("ข้อมูลนักเรียน!B37"))</f>
        <v>30</v>
      </c>
      <c r="C37" s="356" t="str">
        <f ca="1">IF(INDIRECT("ข้อมูลนักเรียน!C37")="","",INDIRECT("ข้อมูลนักเรียน!C37"))</f>
        <v/>
      </c>
      <c r="D37" s="357" t="str">
        <f ca="1">IF(C37="","",INDIRECT("ข้อมูลนักเรียน!D37") &amp;INDIRECT("ข้อมูลนักเรียน!E37") &amp; "  " &amp; INDIRECT("ข้อมูลนักเรียน!F37"))</f>
        <v/>
      </c>
      <c r="E37" s="396" t="str">
        <f ca="1">IF(E$5="","",คะแนน1!$BT37)</f>
        <v/>
      </c>
      <c r="F37" s="396" t="str">
        <f ca="1">IF(E$5="","",คะแนน1!$BU37)</f>
        <v/>
      </c>
      <c r="G37" s="159" t="str">
        <f ca="1">IF(G$5="","",คะแนน2!$BT37)</f>
        <v/>
      </c>
      <c r="H37" s="159" t="str">
        <f ca="1">IF(G$5="","",คะแนน2!$BU37)</f>
        <v/>
      </c>
      <c r="I37" s="396" t="str">
        <f ca="1">IF(I$5="","",คะแนน3!$BT37)</f>
        <v/>
      </c>
      <c r="J37" s="396" t="str">
        <f ca="1">IF(I$5="","",คะแนน3!$BU37)</f>
        <v/>
      </c>
      <c r="K37" s="159" t="str">
        <f ca="1">IF(K$5="","",คะแนน4!$BT37)</f>
        <v/>
      </c>
      <c r="L37" s="159" t="str">
        <f ca="1">IF(K$5="","",คะแนน4!$BU37)</f>
        <v/>
      </c>
      <c r="M37" s="396" t="str">
        <f ca="1">IF(M$5="","",คะแนน5!$BT37)</f>
        <v/>
      </c>
      <c r="N37" s="396" t="str">
        <f ca="1">IF(M$5="","",คะแนน5!$BU37)</f>
        <v/>
      </c>
      <c r="O37" s="159" t="str">
        <f ca="1">IF(O$5="","",คะแนน6!$BT37)</f>
        <v/>
      </c>
      <c r="P37" s="159" t="str">
        <f ca="1">IF(O$5="","",คะแนน6!$BU37)</f>
        <v/>
      </c>
      <c r="Q37" s="396" t="str">
        <f ca="1">IF(Q$5="","",คะแนน7!$BT37)</f>
        <v/>
      </c>
      <c r="R37" s="398" t="str">
        <f ca="1">IF(Q$5="","",คะแนน7!$BU37)</f>
        <v/>
      </c>
      <c r="S37" s="356">
        <f t="shared" ca="1" si="0"/>
        <v>30</v>
      </c>
      <c r="T37" s="356" t="str">
        <f t="shared" ca="1" si="1"/>
        <v/>
      </c>
      <c r="U37" s="357" t="str">
        <f t="shared" ca="1" si="2"/>
        <v/>
      </c>
      <c r="V37" s="396" t="str">
        <f ca="1">IF(V$5="","",คะแนน8!$BT37)</f>
        <v/>
      </c>
      <c r="W37" s="396" t="str">
        <f ca="1">IF(V$5="","",คะแนน8!$BU37)</f>
        <v/>
      </c>
      <c r="X37" s="159" t="str">
        <f ca="1">IF(X$5="","",คะแนน9!$BT37)</f>
        <v/>
      </c>
      <c r="Y37" s="159" t="str">
        <f ca="1">IF(X$5="","",คะแนน9!$BU37)</f>
        <v/>
      </c>
      <c r="Z37" s="396" t="str">
        <f ca="1">IF(Z$5="","",คะแนน10!$BT37)</f>
        <v/>
      </c>
      <c r="AA37" s="396" t="str">
        <f ca="1">IF(Z$5="","",คะแนน10!$BU37)</f>
        <v/>
      </c>
      <c r="AB37" s="159" t="str">
        <f ca="1">IF(AB$5="","",คะแนน11!$BT37)</f>
        <v/>
      </c>
      <c r="AC37" s="159" t="str">
        <f ca="1">IF(AB$5="","",คะแนน11!$BU37)</f>
        <v/>
      </c>
      <c r="AD37" s="396" t="str">
        <f ca="1">IF(AD$5="","",คะแนน12!$BT37)</f>
        <v/>
      </c>
      <c r="AE37" s="396" t="str">
        <f ca="1">IF(AD$5="","",คะแนน12!$BU37)</f>
        <v/>
      </c>
      <c r="AF37" s="159" t="str">
        <f ca="1">IF(AF$5="","",คะแนน13!$BT37)</f>
        <v/>
      </c>
      <c r="AG37" s="159" t="str">
        <f ca="1">IF(AF$5="","",คะแนน13!$BU37)</f>
        <v/>
      </c>
      <c r="AH37" s="396" t="str">
        <f ca="1">IF(AH$5="","",คะแนน14!$BT37)</f>
        <v/>
      </c>
      <c r="AI37" s="398" t="str">
        <f ca="1">IF(AH$5="","",คะแนน14!$BU37)</f>
        <v/>
      </c>
      <c r="AJ37" s="356">
        <f t="shared" ca="1" si="3"/>
        <v>30</v>
      </c>
      <c r="AK37" s="356" t="str">
        <f t="shared" ca="1" si="4"/>
        <v/>
      </c>
      <c r="AL37" s="357" t="str">
        <f t="shared" ca="1" si="5"/>
        <v/>
      </c>
      <c r="AM37" s="159" t="str">
        <f ca="1">IF(AM$5="","",คะแนน15!$BT37)</f>
        <v/>
      </c>
      <c r="AN37" s="159" t="str">
        <f ca="1">IF(AM$5="","",คะแนน15!$BU37)</f>
        <v/>
      </c>
      <c r="AO37" s="396" t="str">
        <f ca="1">IF(AO$5="","",คะแนน16!$BT37)</f>
        <v/>
      </c>
      <c r="AP37" s="396" t="str">
        <f ca="1">IF(AO$5="","",คะแนน16!$BU37)</f>
        <v/>
      </c>
      <c r="AQ37" s="159" t="str">
        <f ca="1">IF(AQ$5="","",คะแนน17!$BT37)</f>
        <v/>
      </c>
      <c r="AR37" s="159" t="str">
        <f ca="1">IF(AQ$5="","",คะแนน17!$BU37)</f>
        <v/>
      </c>
      <c r="AS37" s="396" t="str">
        <f ca="1">IF(AS$5="","",คะแนน18!$BT37)</f>
        <v/>
      </c>
      <c r="AT37" s="398" t="str">
        <f ca="1">IF(AS$5="","",คะแนน18!$BU37)</f>
        <v/>
      </c>
      <c r="AU37" s="197" t="str">
        <f ca="1">คุณลักษณะ!T37</f>
        <v/>
      </c>
      <c r="AV37" s="197" t="str">
        <f ca="1">อ่านคิด!P37</f>
        <v/>
      </c>
      <c r="AW37" s="509" t="str">
        <f t="shared" ca="1" si="6"/>
        <v/>
      </c>
      <c r="AX37" s="508" t="str">
        <f t="shared" ca="1" si="7"/>
        <v/>
      </c>
    </row>
    <row r="38" spans="1:50" ht="15" customHeight="1" x14ac:dyDescent="0.25">
      <c r="A38" s="355"/>
      <c r="B38" s="356">
        <f ca="1">IF(INDIRECT("ข้อมูลนักเรียน!B38")="","",INDIRECT("ข้อมูลนักเรียน!B38"))</f>
        <v>31</v>
      </c>
      <c r="C38" s="356" t="str">
        <f ca="1">IF(INDIRECT("ข้อมูลนักเรียน!C38")="","",INDIRECT("ข้อมูลนักเรียน!C38"))</f>
        <v/>
      </c>
      <c r="D38" s="357" t="str">
        <f ca="1">IF(C38="","",INDIRECT("ข้อมูลนักเรียน!D38") &amp;INDIRECT("ข้อมูลนักเรียน!E38") &amp; "  " &amp; INDIRECT("ข้อมูลนักเรียน!F38"))</f>
        <v/>
      </c>
      <c r="E38" s="396" t="str">
        <f ca="1">IF(E$5="","",คะแนน1!$BT38)</f>
        <v/>
      </c>
      <c r="F38" s="396" t="str">
        <f ca="1">IF(E$5="","",คะแนน1!$BU38)</f>
        <v/>
      </c>
      <c r="G38" s="159" t="str">
        <f ca="1">IF(G$5="","",คะแนน2!$BT38)</f>
        <v/>
      </c>
      <c r="H38" s="159" t="str">
        <f ca="1">IF(G$5="","",คะแนน2!$BU38)</f>
        <v/>
      </c>
      <c r="I38" s="396" t="str">
        <f ca="1">IF(I$5="","",คะแนน3!$BT38)</f>
        <v/>
      </c>
      <c r="J38" s="396" t="str">
        <f ca="1">IF(I$5="","",คะแนน3!$BU38)</f>
        <v/>
      </c>
      <c r="K38" s="159" t="str">
        <f ca="1">IF(K$5="","",คะแนน4!$BT38)</f>
        <v/>
      </c>
      <c r="L38" s="159" t="str">
        <f ca="1">IF(K$5="","",คะแนน4!$BU38)</f>
        <v/>
      </c>
      <c r="M38" s="396" t="str">
        <f ca="1">IF(M$5="","",คะแนน5!$BT38)</f>
        <v/>
      </c>
      <c r="N38" s="396" t="str">
        <f ca="1">IF(M$5="","",คะแนน5!$BU38)</f>
        <v/>
      </c>
      <c r="O38" s="159" t="str">
        <f ca="1">IF(O$5="","",คะแนน6!$BT38)</f>
        <v/>
      </c>
      <c r="P38" s="159" t="str">
        <f ca="1">IF(O$5="","",คะแนน6!$BU38)</f>
        <v/>
      </c>
      <c r="Q38" s="396" t="str">
        <f ca="1">IF(Q$5="","",คะแนน7!$BT38)</f>
        <v/>
      </c>
      <c r="R38" s="398" t="str">
        <f ca="1">IF(Q$5="","",คะแนน7!$BU38)</f>
        <v/>
      </c>
      <c r="S38" s="356">
        <f t="shared" ca="1" si="0"/>
        <v>31</v>
      </c>
      <c r="T38" s="356" t="str">
        <f t="shared" ca="1" si="1"/>
        <v/>
      </c>
      <c r="U38" s="357" t="str">
        <f t="shared" ca="1" si="2"/>
        <v/>
      </c>
      <c r="V38" s="396" t="str">
        <f ca="1">IF(V$5="","",คะแนน8!$BT38)</f>
        <v/>
      </c>
      <c r="W38" s="396" t="str">
        <f ca="1">IF(V$5="","",คะแนน8!$BU38)</f>
        <v/>
      </c>
      <c r="X38" s="159" t="str">
        <f ca="1">IF(X$5="","",คะแนน9!$BT38)</f>
        <v/>
      </c>
      <c r="Y38" s="159" t="str">
        <f ca="1">IF(X$5="","",คะแนน9!$BU38)</f>
        <v/>
      </c>
      <c r="Z38" s="396" t="str">
        <f ca="1">IF(Z$5="","",คะแนน10!$BT38)</f>
        <v/>
      </c>
      <c r="AA38" s="396" t="str">
        <f ca="1">IF(Z$5="","",คะแนน10!$BU38)</f>
        <v/>
      </c>
      <c r="AB38" s="159" t="str">
        <f ca="1">IF(AB$5="","",คะแนน11!$BT38)</f>
        <v/>
      </c>
      <c r="AC38" s="159" t="str">
        <f ca="1">IF(AB$5="","",คะแนน11!$BU38)</f>
        <v/>
      </c>
      <c r="AD38" s="396" t="str">
        <f ca="1">IF(AD$5="","",คะแนน12!$BT38)</f>
        <v/>
      </c>
      <c r="AE38" s="396" t="str">
        <f ca="1">IF(AD$5="","",คะแนน12!$BU38)</f>
        <v/>
      </c>
      <c r="AF38" s="159" t="str">
        <f ca="1">IF(AF$5="","",คะแนน13!$BT38)</f>
        <v/>
      </c>
      <c r="AG38" s="159" t="str">
        <f ca="1">IF(AF$5="","",คะแนน13!$BU38)</f>
        <v/>
      </c>
      <c r="AH38" s="396" t="str">
        <f ca="1">IF(AH$5="","",คะแนน14!$BT38)</f>
        <v/>
      </c>
      <c r="AI38" s="398" t="str">
        <f ca="1">IF(AH$5="","",คะแนน14!$BU38)</f>
        <v/>
      </c>
      <c r="AJ38" s="356">
        <f t="shared" ca="1" si="3"/>
        <v>31</v>
      </c>
      <c r="AK38" s="356" t="str">
        <f t="shared" ca="1" si="4"/>
        <v/>
      </c>
      <c r="AL38" s="357" t="str">
        <f t="shared" ca="1" si="5"/>
        <v/>
      </c>
      <c r="AM38" s="159" t="str">
        <f ca="1">IF(AM$5="","",คะแนน15!$BT38)</f>
        <v/>
      </c>
      <c r="AN38" s="159" t="str">
        <f ca="1">IF(AM$5="","",คะแนน15!$BU38)</f>
        <v/>
      </c>
      <c r="AO38" s="396" t="str">
        <f ca="1">IF(AO$5="","",คะแนน16!$BT38)</f>
        <v/>
      </c>
      <c r="AP38" s="396" t="str">
        <f ca="1">IF(AO$5="","",คะแนน16!$BU38)</f>
        <v/>
      </c>
      <c r="AQ38" s="159" t="str">
        <f ca="1">IF(AQ$5="","",คะแนน17!$BT38)</f>
        <v/>
      </c>
      <c r="AR38" s="159" t="str">
        <f ca="1">IF(AQ$5="","",คะแนน17!$BU38)</f>
        <v/>
      </c>
      <c r="AS38" s="396" t="str">
        <f ca="1">IF(AS$5="","",คะแนน18!$BT38)</f>
        <v/>
      </c>
      <c r="AT38" s="398" t="str">
        <f ca="1">IF(AS$5="","",คะแนน18!$BU38)</f>
        <v/>
      </c>
      <c r="AU38" s="197" t="str">
        <f ca="1">คุณลักษณะ!T38</f>
        <v/>
      </c>
      <c r="AV38" s="197" t="str">
        <f ca="1">อ่านคิด!P38</f>
        <v/>
      </c>
      <c r="AW38" s="509" t="str">
        <f t="shared" ca="1" si="6"/>
        <v/>
      </c>
      <c r="AX38" s="508" t="str">
        <f t="shared" ca="1" si="7"/>
        <v/>
      </c>
    </row>
    <row r="39" spans="1:50" ht="15" customHeight="1" x14ac:dyDescent="0.25">
      <c r="A39" s="355"/>
      <c r="B39" s="356">
        <f ca="1">IF(INDIRECT("ข้อมูลนักเรียน!B39")="","",INDIRECT("ข้อมูลนักเรียน!B39"))</f>
        <v>32</v>
      </c>
      <c r="C39" s="356" t="str">
        <f ca="1">IF(INDIRECT("ข้อมูลนักเรียน!C39")="","",INDIRECT("ข้อมูลนักเรียน!C39"))</f>
        <v/>
      </c>
      <c r="D39" s="357" t="str">
        <f ca="1">IF(C39="","",INDIRECT("ข้อมูลนักเรียน!D39") &amp;INDIRECT("ข้อมูลนักเรียน!E39") &amp; "  " &amp; INDIRECT("ข้อมูลนักเรียน!F39"))</f>
        <v/>
      </c>
      <c r="E39" s="396" t="str">
        <f ca="1">IF(E$5="","",คะแนน1!$BT39)</f>
        <v/>
      </c>
      <c r="F39" s="396" t="str">
        <f ca="1">IF(E$5="","",คะแนน1!$BU39)</f>
        <v/>
      </c>
      <c r="G39" s="159" t="str">
        <f ca="1">IF(G$5="","",คะแนน2!$BT39)</f>
        <v/>
      </c>
      <c r="H39" s="159" t="str">
        <f ca="1">IF(G$5="","",คะแนน2!$BU39)</f>
        <v/>
      </c>
      <c r="I39" s="396" t="str">
        <f ca="1">IF(I$5="","",คะแนน3!$BT39)</f>
        <v/>
      </c>
      <c r="J39" s="396" t="str">
        <f ca="1">IF(I$5="","",คะแนน3!$BU39)</f>
        <v/>
      </c>
      <c r="K39" s="159" t="str">
        <f ca="1">IF(K$5="","",คะแนน4!$BT39)</f>
        <v/>
      </c>
      <c r="L39" s="159" t="str">
        <f ca="1">IF(K$5="","",คะแนน4!$BU39)</f>
        <v/>
      </c>
      <c r="M39" s="396" t="str">
        <f ca="1">IF(M$5="","",คะแนน5!$BT39)</f>
        <v/>
      </c>
      <c r="N39" s="396" t="str">
        <f ca="1">IF(M$5="","",คะแนน5!$BU39)</f>
        <v/>
      </c>
      <c r="O39" s="159" t="str">
        <f ca="1">IF(O$5="","",คะแนน6!$BT39)</f>
        <v/>
      </c>
      <c r="P39" s="159" t="str">
        <f ca="1">IF(O$5="","",คะแนน6!$BU39)</f>
        <v/>
      </c>
      <c r="Q39" s="396" t="str">
        <f ca="1">IF(Q$5="","",คะแนน7!$BT39)</f>
        <v/>
      </c>
      <c r="R39" s="398" t="str">
        <f ca="1">IF(Q$5="","",คะแนน7!$BU39)</f>
        <v/>
      </c>
      <c r="S39" s="356">
        <f t="shared" ca="1" si="0"/>
        <v>32</v>
      </c>
      <c r="T39" s="356" t="str">
        <f t="shared" ca="1" si="1"/>
        <v/>
      </c>
      <c r="U39" s="357" t="str">
        <f t="shared" ca="1" si="2"/>
        <v/>
      </c>
      <c r="V39" s="396" t="str">
        <f ca="1">IF(V$5="","",คะแนน8!$BT39)</f>
        <v/>
      </c>
      <c r="W39" s="396" t="str">
        <f ca="1">IF(V$5="","",คะแนน8!$BU39)</f>
        <v/>
      </c>
      <c r="X39" s="159" t="str">
        <f ca="1">IF(X$5="","",คะแนน9!$BT39)</f>
        <v/>
      </c>
      <c r="Y39" s="159" t="str">
        <f ca="1">IF(X$5="","",คะแนน9!$BU39)</f>
        <v/>
      </c>
      <c r="Z39" s="396" t="str">
        <f ca="1">IF(Z$5="","",คะแนน10!$BT39)</f>
        <v/>
      </c>
      <c r="AA39" s="396" t="str">
        <f ca="1">IF(Z$5="","",คะแนน10!$BU39)</f>
        <v/>
      </c>
      <c r="AB39" s="159" t="str">
        <f ca="1">IF(AB$5="","",คะแนน11!$BT39)</f>
        <v/>
      </c>
      <c r="AC39" s="159" t="str">
        <f ca="1">IF(AB$5="","",คะแนน11!$BU39)</f>
        <v/>
      </c>
      <c r="AD39" s="396" t="str">
        <f ca="1">IF(AD$5="","",คะแนน12!$BT39)</f>
        <v/>
      </c>
      <c r="AE39" s="396" t="str">
        <f ca="1">IF(AD$5="","",คะแนน12!$BU39)</f>
        <v/>
      </c>
      <c r="AF39" s="159" t="str">
        <f ca="1">IF(AF$5="","",คะแนน13!$BT39)</f>
        <v/>
      </c>
      <c r="AG39" s="159" t="str">
        <f ca="1">IF(AF$5="","",คะแนน13!$BU39)</f>
        <v/>
      </c>
      <c r="AH39" s="396" t="str">
        <f ca="1">IF(AH$5="","",คะแนน14!$BT39)</f>
        <v/>
      </c>
      <c r="AI39" s="398" t="str">
        <f ca="1">IF(AH$5="","",คะแนน14!$BU39)</f>
        <v/>
      </c>
      <c r="AJ39" s="356">
        <f t="shared" ca="1" si="3"/>
        <v>32</v>
      </c>
      <c r="AK39" s="356" t="str">
        <f t="shared" ca="1" si="4"/>
        <v/>
      </c>
      <c r="AL39" s="357" t="str">
        <f t="shared" ca="1" si="5"/>
        <v/>
      </c>
      <c r="AM39" s="159" t="str">
        <f ca="1">IF(AM$5="","",คะแนน15!$BT39)</f>
        <v/>
      </c>
      <c r="AN39" s="159" t="str">
        <f ca="1">IF(AM$5="","",คะแนน15!$BU39)</f>
        <v/>
      </c>
      <c r="AO39" s="396" t="str">
        <f ca="1">IF(AO$5="","",คะแนน16!$BT39)</f>
        <v/>
      </c>
      <c r="AP39" s="396" t="str">
        <f ca="1">IF(AO$5="","",คะแนน16!$BU39)</f>
        <v/>
      </c>
      <c r="AQ39" s="159" t="str">
        <f ca="1">IF(AQ$5="","",คะแนน17!$BT39)</f>
        <v/>
      </c>
      <c r="AR39" s="159" t="str">
        <f ca="1">IF(AQ$5="","",คะแนน17!$BU39)</f>
        <v/>
      </c>
      <c r="AS39" s="396" t="str">
        <f ca="1">IF(AS$5="","",คะแนน18!$BT39)</f>
        <v/>
      </c>
      <c r="AT39" s="398" t="str">
        <f ca="1">IF(AS$5="","",คะแนน18!$BU39)</f>
        <v/>
      </c>
      <c r="AU39" s="197" t="str">
        <f ca="1">คุณลักษณะ!T39</f>
        <v/>
      </c>
      <c r="AV39" s="197" t="str">
        <f ca="1">อ่านคิด!P39</f>
        <v/>
      </c>
      <c r="AW39" s="509" t="str">
        <f t="shared" ca="1" si="6"/>
        <v/>
      </c>
      <c r="AX39" s="508" t="str">
        <f t="shared" ca="1" si="7"/>
        <v/>
      </c>
    </row>
    <row r="40" spans="1:50" ht="15" customHeight="1" x14ac:dyDescent="0.25">
      <c r="A40" s="355"/>
      <c r="B40" s="356">
        <f ca="1">IF(INDIRECT("ข้อมูลนักเรียน!B40")="","",INDIRECT("ข้อมูลนักเรียน!B40"))</f>
        <v>33</v>
      </c>
      <c r="C40" s="356" t="str">
        <f ca="1">IF(INDIRECT("ข้อมูลนักเรียน!C40")="","",INDIRECT("ข้อมูลนักเรียน!C40"))</f>
        <v/>
      </c>
      <c r="D40" s="357" t="str">
        <f ca="1">IF(C40="","",INDIRECT("ข้อมูลนักเรียน!D40") &amp;INDIRECT("ข้อมูลนักเรียน!E40") &amp; "  " &amp; INDIRECT("ข้อมูลนักเรียน!F40"))</f>
        <v/>
      </c>
      <c r="E40" s="396" t="str">
        <f ca="1">IF(E$5="","",คะแนน1!$BT40)</f>
        <v/>
      </c>
      <c r="F40" s="396" t="str">
        <f ca="1">IF(E$5="","",คะแนน1!$BU40)</f>
        <v/>
      </c>
      <c r="G40" s="159" t="str">
        <f ca="1">IF(G$5="","",คะแนน2!$BT40)</f>
        <v/>
      </c>
      <c r="H40" s="159" t="str">
        <f ca="1">IF(G$5="","",คะแนน2!$BU40)</f>
        <v/>
      </c>
      <c r="I40" s="396" t="str">
        <f ca="1">IF(I$5="","",คะแนน3!$BT40)</f>
        <v/>
      </c>
      <c r="J40" s="396" t="str">
        <f ca="1">IF(I$5="","",คะแนน3!$BU40)</f>
        <v/>
      </c>
      <c r="K40" s="159" t="str">
        <f ca="1">IF(K$5="","",คะแนน4!$BT40)</f>
        <v/>
      </c>
      <c r="L40" s="159" t="str">
        <f ca="1">IF(K$5="","",คะแนน4!$BU40)</f>
        <v/>
      </c>
      <c r="M40" s="396" t="str">
        <f ca="1">IF(M$5="","",คะแนน5!$BT40)</f>
        <v/>
      </c>
      <c r="N40" s="396" t="str">
        <f ca="1">IF(M$5="","",คะแนน5!$BU40)</f>
        <v/>
      </c>
      <c r="O40" s="159" t="str">
        <f ca="1">IF(O$5="","",คะแนน6!$BT40)</f>
        <v/>
      </c>
      <c r="P40" s="159" t="str">
        <f ca="1">IF(O$5="","",คะแนน6!$BU40)</f>
        <v/>
      </c>
      <c r="Q40" s="396" t="str">
        <f ca="1">IF(Q$5="","",คะแนน7!$BT40)</f>
        <v/>
      </c>
      <c r="R40" s="398" t="str">
        <f ca="1">IF(Q$5="","",คะแนน7!$BU40)</f>
        <v/>
      </c>
      <c r="S40" s="356">
        <f t="shared" ca="1" si="0"/>
        <v>33</v>
      </c>
      <c r="T40" s="356" t="str">
        <f t="shared" ca="1" si="1"/>
        <v/>
      </c>
      <c r="U40" s="357" t="str">
        <f t="shared" ca="1" si="2"/>
        <v/>
      </c>
      <c r="V40" s="396" t="str">
        <f ca="1">IF(V$5="","",คะแนน8!$BT40)</f>
        <v/>
      </c>
      <c r="W40" s="396" t="str">
        <f ca="1">IF(V$5="","",คะแนน8!$BU40)</f>
        <v/>
      </c>
      <c r="X40" s="159" t="str">
        <f ca="1">IF(X$5="","",คะแนน9!$BT40)</f>
        <v/>
      </c>
      <c r="Y40" s="159" t="str">
        <f ca="1">IF(X$5="","",คะแนน9!$BU40)</f>
        <v/>
      </c>
      <c r="Z40" s="396" t="str">
        <f ca="1">IF(Z$5="","",คะแนน10!$BT40)</f>
        <v/>
      </c>
      <c r="AA40" s="396" t="str">
        <f ca="1">IF(Z$5="","",คะแนน10!$BU40)</f>
        <v/>
      </c>
      <c r="AB40" s="159" t="str">
        <f ca="1">IF(AB$5="","",คะแนน11!$BT40)</f>
        <v/>
      </c>
      <c r="AC40" s="159" t="str">
        <f ca="1">IF(AB$5="","",คะแนน11!$BU40)</f>
        <v/>
      </c>
      <c r="AD40" s="396" t="str">
        <f ca="1">IF(AD$5="","",คะแนน12!$BT40)</f>
        <v/>
      </c>
      <c r="AE40" s="396" t="str">
        <f ca="1">IF(AD$5="","",คะแนน12!$BU40)</f>
        <v/>
      </c>
      <c r="AF40" s="159" t="str">
        <f ca="1">IF(AF$5="","",คะแนน13!$BT40)</f>
        <v/>
      </c>
      <c r="AG40" s="159" t="str">
        <f ca="1">IF(AF$5="","",คะแนน13!$BU40)</f>
        <v/>
      </c>
      <c r="AH40" s="396" t="str">
        <f ca="1">IF(AH$5="","",คะแนน14!$BT40)</f>
        <v/>
      </c>
      <c r="AI40" s="398" t="str">
        <f ca="1">IF(AH$5="","",คะแนน14!$BU40)</f>
        <v/>
      </c>
      <c r="AJ40" s="356">
        <f t="shared" ca="1" si="3"/>
        <v>33</v>
      </c>
      <c r="AK40" s="356" t="str">
        <f t="shared" ca="1" si="4"/>
        <v/>
      </c>
      <c r="AL40" s="357" t="str">
        <f t="shared" ca="1" si="5"/>
        <v/>
      </c>
      <c r="AM40" s="159" t="str">
        <f ca="1">IF(AM$5="","",คะแนน15!$BT40)</f>
        <v/>
      </c>
      <c r="AN40" s="159" t="str">
        <f ca="1">IF(AM$5="","",คะแนน15!$BU40)</f>
        <v/>
      </c>
      <c r="AO40" s="396" t="str">
        <f ca="1">IF(AO$5="","",คะแนน16!$BT40)</f>
        <v/>
      </c>
      <c r="AP40" s="396" t="str">
        <f ca="1">IF(AO$5="","",คะแนน16!$BU40)</f>
        <v/>
      </c>
      <c r="AQ40" s="159" t="str">
        <f ca="1">IF(AQ$5="","",คะแนน17!$BT40)</f>
        <v/>
      </c>
      <c r="AR40" s="159" t="str">
        <f ca="1">IF(AQ$5="","",คะแนน17!$BU40)</f>
        <v/>
      </c>
      <c r="AS40" s="396" t="str">
        <f ca="1">IF(AS$5="","",คะแนน18!$BT40)</f>
        <v/>
      </c>
      <c r="AT40" s="398" t="str">
        <f ca="1">IF(AS$5="","",คะแนน18!$BU40)</f>
        <v/>
      </c>
      <c r="AU40" s="197" t="str">
        <f ca="1">คุณลักษณะ!T40</f>
        <v/>
      </c>
      <c r="AV40" s="197" t="str">
        <f ca="1">อ่านคิด!P40</f>
        <v/>
      </c>
      <c r="AW40" s="509" t="str">
        <f t="shared" ca="1" si="6"/>
        <v/>
      </c>
      <c r="AX40" s="508" t="str">
        <f t="shared" ca="1" si="7"/>
        <v/>
      </c>
    </row>
    <row r="41" spans="1:50" ht="15" customHeight="1" x14ac:dyDescent="0.25">
      <c r="A41" s="355"/>
      <c r="B41" s="356">
        <f ca="1">IF(INDIRECT("ข้อมูลนักเรียน!B41")="","",INDIRECT("ข้อมูลนักเรียน!B41"))</f>
        <v>34</v>
      </c>
      <c r="C41" s="356" t="str">
        <f ca="1">IF(INDIRECT("ข้อมูลนักเรียน!C41")="","",INDIRECT("ข้อมูลนักเรียน!C41"))</f>
        <v/>
      </c>
      <c r="D41" s="357" t="str">
        <f ca="1">IF(C41="","",INDIRECT("ข้อมูลนักเรียน!D41") &amp;INDIRECT("ข้อมูลนักเรียน!E41") &amp; "  " &amp; INDIRECT("ข้อมูลนักเรียน!F41"))</f>
        <v/>
      </c>
      <c r="E41" s="396" t="str">
        <f ca="1">IF(E$5="","",คะแนน1!$BT41)</f>
        <v/>
      </c>
      <c r="F41" s="396" t="str">
        <f ca="1">IF(E$5="","",คะแนน1!$BU41)</f>
        <v/>
      </c>
      <c r="G41" s="159" t="str">
        <f ca="1">IF(G$5="","",คะแนน2!$BT41)</f>
        <v/>
      </c>
      <c r="H41" s="159" t="str">
        <f ca="1">IF(G$5="","",คะแนน2!$BU41)</f>
        <v/>
      </c>
      <c r="I41" s="396" t="str">
        <f ca="1">IF(I$5="","",คะแนน3!$BT41)</f>
        <v/>
      </c>
      <c r="J41" s="396" t="str">
        <f ca="1">IF(I$5="","",คะแนน3!$BU41)</f>
        <v/>
      </c>
      <c r="K41" s="159" t="str">
        <f ca="1">IF(K$5="","",คะแนน4!$BT41)</f>
        <v/>
      </c>
      <c r="L41" s="159" t="str">
        <f ca="1">IF(K$5="","",คะแนน4!$BU41)</f>
        <v/>
      </c>
      <c r="M41" s="396" t="str">
        <f ca="1">IF(M$5="","",คะแนน5!$BT41)</f>
        <v/>
      </c>
      <c r="N41" s="396" t="str">
        <f ca="1">IF(M$5="","",คะแนน5!$BU41)</f>
        <v/>
      </c>
      <c r="O41" s="159" t="str">
        <f ca="1">IF(O$5="","",คะแนน6!$BT41)</f>
        <v/>
      </c>
      <c r="P41" s="159" t="str">
        <f ca="1">IF(O$5="","",คะแนน6!$BU41)</f>
        <v/>
      </c>
      <c r="Q41" s="396" t="str">
        <f ca="1">IF(Q$5="","",คะแนน7!$BT41)</f>
        <v/>
      </c>
      <c r="R41" s="398" t="str">
        <f ca="1">IF(Q$5="","",คะแนน7!$BU41)</f>
        <v/>
      </c>
      <c r="S41" s="356">
        <f t="shared" ca="1" si="0"/>
        <v>34</v>
      </c>
      <c r="T41" s="356" t="str">
        <f t="shared" ca="1" si="1"/>
        <v/>
      </c>
      <c r="U41" s="357" t="str">
        <f t="shared" ca="1" si="2"/>
        <v/>
      </c>
      <c r="V41" s="396" t="str">
        <f ca="1">IF(V$5="","",คะแนน8!$BT41)</f>
        <v/>
      </c>
      <c r="W41" s="396" t="str">
        <f ca="1">IF(V$5="","",คะแนน8!$BU41)</f>
        <v/>
      </c>
      <c r="X41" s="159" t="str">
        <f ca="1">IF(X$5="","",คะแนน9!$BT41)</f>
        <v/>
      </c>
      <c r="Y41" s="159" t="str">
        <f ca="1">IF(X$5="","",คะแนน9!$BU41)</f>
        <v/>
      </c>
      <c r="Z41" s="396" t="str">
        <f ca="1">IF(Z$5="","",คะแนน10!$BT41)</f>
        <v/>
      </c>
      <c r="AA41" s="396" t="str">
        <f ca="1">IF(Z$5="","",คะแนน10!$BU41)</f>
        <v/>
      </c>
      <c r="AB41" s="159" t="str">
        <f ca="1">IF(AB$5="","",คะแนน11!$BT41)</f>
        <v/>
      </c>
      <c r="AC41" s="159" t="str">
        <f ca="1">IF(AB$5="","",คะแนน11!$BU41)</f>
        <v/>
      </c>
      <c r="AD41" s="396" t="str">
        <f ca="1">IF(AD$5="","",คะแนน12!$BT41)</f>
        <v/>
      </c>
      <c r="AE41" s="396" t="str">
        <f ca="1">IF(AD$5="","",คะแนน12!$BU41)</f>
        <v/>
      </c>
      <c r="AF41" s="159" t="str">
        <f ca="1">IF(AF$5="","",คะแนน13!$BT41)</f>
        <v/>
      </c>
      <c r="AG41" s="159" t="str">
        <f ca="1">IF(AF$5="","",คะแนน13!$BU41)</f>
        <v/>
      </c>
      <c r="AH41" s="396" t="str">
        <f ca="1">IF(AH$5="","",คะแนน14!$BT41)</f>
        <v/>
      </c>
      <c r="AI41" s="398" t="str">
        <f ca="1">IF(AH$5="","",คะแนน14!$BU41)</f>
        <v/>
      </c>
      <c r="AJ41" s="356">
        <f t="shared" ca="1" si="3"/>
        <v>34</v>
      </c>
      <c r="AK41" s="356" t="str">
        <f t="shared" ca="1" si="4"/>
        <v/>
      </c>
      <c r="AL41" s="357" t="str">
        <f t="shared" ca="1" si="5"/>
        <v/>
      </c>
      <c r="AM41" s="159" t="str">
        <f ca="1">IF(AM$5="","",คะแนน15!$BT41)</f>
        <v/>
      </c>
      <c r="AN41" s="159" t="str">
        <f ca="1">IF(AM$5="","",คะแนน15!$BU41)</f>
        <v/>
      </c>
      <c r="AO41" s="396" t="str">
        <f ca="1">IF(AO$5="","",คะแนน16!$BT41)</f>
        <v/>
      </c>
      <c r="AP41" s="396" t="str">
        <f ca="1">IF(AO$5="","",คะแนน16!$BU41)</f>
        <v/>
      </c>
      <c r="AQ41" s="159" t="str">
        <f ca="1">IF(AQ$5="","",คะแนน17!$BT41)</f>
        <v/>
      </c>
      <c r="AR41" s="159" t="str">
        <f ca="1">IF(AQ$5="","",คะแนน17!$BU41)</f>
        <v/>
      </c>
      <c r="AS41" s="396" t="str">
        <f ca="1">IF(AS$5="","",คะแนน18!$BT41)</f>
        <v/>
      </c>
      <c r="AT41" s="398" t="str">
        <f ca="1">IF(AS$5="","",คะแนน18!$BU41)</f>
        <v/>
      </c>
      <c r="AU41" s="197" t="str">
        <f ca="1">คุณลักษณะ!T41</f>
        <v/>
      </c>
      <c r="AV41" s="197" t="str">
        <f ca="1">อ่านคิด!P41</f>
        <v/>
      </c>
      <c r="AW41" s="509" t="str">
        <f t="shared" ca="1" si="6"/>
        <v/>
      </c>
      <c r="AX41" s="508" t="str">
        <f t="shared" ca="1" si="7"/>
        <v/>
      </c>
    </row>
    <row r="42" spans="1:50" ht="15" customHeight="1" x14ac:dyDescent="0.25">
      <c r="A42" s="355"/>
      <c r="B42" s="356">
        <f ca="1">IF(INDIRECT("ข้อมูลนักเรียน!B42")="","",INDIRECT("ข้อมูลนักเรียน!B42"))</f>
        <v>35</v>
      </c>
      <c r="C42" s="356" t="str">
        <f ca="1">IF(INDIRECT("ข้อมูลนักเรียน!C42")="","",INDIRECT("ข้อมูลนักเรียน!C42"))</f>
        <v/>
      </c>
      <c r="D42" s="357" t="str">
        <f ca="1">IF(C42="","",INDIRECT("ข้อมูลนักเรียน!D42") &amp;INDIRECT("ข้อมูลนักเรียน!E42") &amp; "  " &amp; INDIRECT("ข้อมูลนักเรียน!F42"))</f>
        <v/>
      </c>
      <c r="E42" s="396" t="str">
        <f ca="1">IF(E$5="","",คะแนน1!$BT42)</f>
        <v/>
      </c>
      <c r="F42" s="396" t="str">
        <f ca="1">IF(E$5="","",คะแนน1!$BU42)</f>
        <v/>
      </c>
      <c r="G42" s="159" t="str">
        <f ca="1">IF(G$5="","",คะแนน2!$BT42)</f>
        <v/>
      </c>
      <c r="H42" s="159" t="str">
        <f ca="1">IF(G$5="","",คะแนน2!$BU42)</f>
        <v/>
      </c>
      <c r="I42" s="396" t="str">
        <f ca="1">IF(I$5="","",คะแนน3!$BT42)</f>
        <v/>
      </c>
      <c r="J42" s="396" t="str">
        <f ca="1">IF(I$5="","",คะแนน3!$BU42)</f>
        <v/>
      </c>
      <c r="K42" s="159" t="str">
        <f ca="1">IF(K$5="","",คะแนน4!$BT42)</f>
        <v/>
      </c>
      <c r="L42" s="159" t="str">
        <f ca="1">IF(K$5="","",คะแนน4!$BU42)</f>
        <v/>
      </c>
      <c r="M42" s="396" t="str">
        <f ca="1">IF(M$5="","",คะแนน5!$BT42)</f>
        <v/>
      </c>
      <c r="N42" s="396" t="str">
        <f ca="1">IF(M$5="","",คะแนน5!$BU42)</f>
        <v/>
      </c>
      <c r="O42" s="159" t="str">
        <f ca="1">IF(O$5="","",คะแนน6!$BT42)</f>
        <v/>
      </c>
      <c r="P42" s="159" t="str">
        <f ca="1">IF(O$5="","",คะแนน6!$BU42)</f>
        <v/>
      </c>
      <c r="Q42" s="396" t="str">
        <f ca="1">IF(Q$5="","",คะแนน7!$BT42)</f>
        <v/>
      </c>
      <c r="R42" s="398" t="str">
        <f ca="1">IF(Q$5="","",คะแนน7!$BU42)</f>
        <v/>
      </c>
      <c r="S42" s="356">
        <f t="shared" ca="1" si="0"/>
        <v>35</v>
      </c>
      <c r="T42" s="356" t="str">
        <f t="shared" ca="1" si="1"/>
        <v/>
      </c>
      <c r="U42" s="357" t="str">
        <f t="shared" ca="1" si="2"/>
        <v/>
      </c>
      <c r="V42" s="396" t="str">
        <f ca="1">IF(V$5="","",คะแนน8!$BT42)</f>
        <v/>
      </c>
      <c r="W42" s="396" t="str">
        <f ca="1">IF(V$5="","",คะแนน8!$BU42)</f>
        <v/>
      </c>
      <c r="X42" s="159" t="str">
        <f ca="1">IF(X$5="","",คะแนน9!$BT42)</f>
        <v/>
      </c>
      <c r="Y42" s="159" t="str">
        <f ca="1">IF(X$5="","",คะแนน9!$BU42)</f>
        <v/>
      </c>
      <c r="Z42" s="396" t="str">
        <f ca="1">IF(Z$5="","",คะแนน10!$BT42)</f>
        <v/>
      </c>
      <c r="AA42" s="396" t="str">
        <f ca="1">IF(Z$5="","",คะแนน10!$BU42)</f>
        <v/>
      </c>
      <c r="AB42" s="159" t="str">
        <f ca="1">IF(AB$5="","",คะแนน11!$BT42)</f>
        <v/>
      </c>
      <c r="AC42" s="159" t="str">
        <f ca="1">IF(AB$5="","",คะแนน11!$BU42)</f>
        <v/>
      </c>
      <c r="AD42" s="396" t="str">
        <f ca="1">IF(AD$5="","",คะแนน12!$BT42)</f>
        <v/>
      </c>
      <c r="AE42" s="396" t="str">
        <f ca="1">IF(AD$5="","",คะแนน12!$BU42)</f>
        <v/>
      </c>
      <c r="AF42" s="159" t="str">
        <f ca="1">IF(AF$5="","",คะแนน13!$BT42)</f>
        <v/>
      </c>
      <c r="AG42" s="159" t="str">
        <f ca="1">IF(AF$5="","",คะแนน13!$BU42)</f>
        <v/>
      </c>
      <c r="AH42" s="396" t="str">
        <f ca="1">IF(AH$5="","",คะแนน14!$BT42)</f>
        <v/>
      </c>
      <c r="AI42" s="398" t="str">
        <f ca="1">IF(AH$5="","",คะแนน14!$BU42)</f>
        <v/>
      </c>
      <c r="AJ42" s="356">
        <f t="shared" ca="1" si="3"/>
        <v>35</v>
      </c>
      <c r="AK42" s="356" t="str">
        <f t="shared" ca="1" si="4"/>
        <v/>
      </c>
      <c r="AL42" s="357" t="str">
        <f t="shared" ca="1" si="5"/>
        <v/>
      </c>
      <c r="AM42" s="159" t="str">
        <f ca="1">IF(AM$5="","",คะแนน15!$BT42)</f>
        <v/>
      </c>
      <c r="AN42" s="159" t="str">
        <f ca="1">IF(AM$5="","",คะแนน15!$BU42)</f>
        <v/>
      </c>
      <c r="AO42" s="396" t="str">
        <f ca="1">IF(AO$5="","",คะแนน16!$BT42)</f>
        <v/>
      </c>
      <c r="AP42" s="396" t="str">
        <f ca="1">IF(AO$5="","",คะแนน16!$BU42)</f>
        <v/>
      </c>
      <c r="AQ42" s="159" t="str">
        <f ca="1">IF(AQ$5="","",คะแนน17!$BT42)</f>
        <v/>
      </c>
      <c r="AR42" s="159" t="str">
        <f ca="1">IF(AQ$5="","",คะแนน17!$BU42)</f>
        <v/>
      </c>
      <c r="AS42" s="396" t="str">
        <f ca="1">IF(AS$5="","",คะแนน18!$BT42)</f>
        <v/>
      </c>
      <c r="AT42" s="398" t="str">
        <f ca="1">IF(AS$5="","",คะแนน18!$BU42)</f>
        <v/>
      </c>
      <c r="AU42" s="197" t="str">
        <f ca="1">คุณลักษณะ!T42</f>
        <v/>
      </c>
      <c r="AV42" s="197" t="str">
        <f ca="1">อ่านคิด!P42</f>
        <v/>
      </c>
      <c r="AW42" s="509" t="str">
        <f t="shared" ca="1" si="6"/>
        <v/>
      </c>
      <c r="AX42" s="508" t="str">
        <f t="shared" ca="1" si="7"/>
        <v/>
      </c>
    </row>
    <row r="43" spans="1:50" ht="15" customHeight="1" x14ac:dyDescent="0.25">
      <c r="A43" s="355"/>
      <c r="B43" s="356">
        <f ca="1">IF(INDIRECT("ข้อมูลนักเรียน!B43")="","",INDIRECT("ข้อมูลนักเรียน!B43"))</f>
        <v>36</v>
      </c>
      <c r="C43" s="356" t="str">
        <f ca="1">IF(INDIRECT("ข้อมูลนักเรียน!C43")="","",INDIRECT("ข้อมูลนักเรียน!C43"))</f>
        <v/>
      </c>
      <c r="D43" s="357" t="str">
        <f ca="1">IF(C43="","",INDIRECT("ข้อมูลนักเรียน!D43") &amp;INDIRECT("ข้อมูลนักเรียน!E43") &amp; "  " &amp; INDIRECT("ข้อมูลนักเรียน!F43"))</f>
        <v/>
      </c>
      <c r="E43" s="396" t="str">
        <f ca="1">IF(E$5="","",คะแนน1!$BT43)</f>
        <v/>
      </c>
      <c r="F43" s="396" t="str">
        <f ca="1">IF(E$5="","",คะแนน1!$BU43)</f>
        <v/>
      </c>
      <c r="G43" s="159" t="str">
        <f ca="1">IF(G$5="","",คะแนน2!$BT43)</f>
        <v/>
      </c>
      <c r="H43" s="159" t="str">
        <f ca="1">IF(G$5="","",คะแนน2!$BU43)</f>
        <v/>
      </c>
      <c r="I43" s="396" t="str">
        <f ca="1">IF(I$5="","",คะแนน3!$BT43)</f>
        <v/>
      </c>
      <c r="J43" s="396" t="str">
        <f ca="1">IF(I$5="","",คะแนน3!$BU43)</f>
        <v/>
      </c>
      <c r="K43" s="159" t="str">
        <f ca="1">IF(K$5="","",คะแนน4!$BT43)</f>
        <v/>
      </c>
      <c r="L43" s="159" t="str">
        <f ca="1">IF(K$5="","",คะแนน4!$BU43)</f>
        <v/>
      </c>
      <c r="M43" s="396" t="str">
        <f ca="1">IF(M$5="","",คะแนน5!$BT43)</f>
        <v/>
      </c>
      <c r="N43" s="396" t="str">
        <f ca="1">IF(M$5="","",คะแนน5!$BU43)</f>
        <v/>
      </c>
      <c r="O43" s="159" t="str">
        <f ca="1">IF(O$5="","",คะแนน6!$BT43)</f>
        <v/>
      </c>
      <c r="P43" s="159" t="str">
        <f ca="1">IF(O$5="","",คะแนน6!$BU43)</f>
        <v/>
      </c>
      <c r="Q43" s="396" t="str">
        <f ca="1">IF(Q$5="","",คะแนน7!$BT43)</f>
        <v/>
      </c>
      <c r="R43" s="398" t="str">
        <f ca="1">IF(Q$5="","",คะแนน7!$BU43)</f>
        <v/>
      </c>
      <c r="S43" s="356">
        <f t="shared" ca="1" si="0"/>
        <v>36</v>
      </c>
      <c r="T43" s="356" t="str">
        <f t="shared" ca="1" si="1"/>
        <v/>
      </c>
      <c r="U43" s="357" t="str">
        <f t="shared" ca="1" si="2"/>
        <v/>
      </c>
      <c r="V43" s="396" t="str">
        <f ca="1">IF(V$5="","",คะแนน8!$BT43)</f>
        <v/>
      </c>
      <c r="W43" s="396" t="str">
        <f ca="1">IF(V$5="","",คะแนน8!$BU43)</f>
        <v/>
      </c>
      <c r="X43" s="159" t="str">
        <f ca="1">IF(X$5="","",คะแนน9!$BT43)</f>
        <v/>
      </c>
      <c r="Y43" s="159" t="str">
        <f ca="1">IF(X$5="","",คะแนน9!$BU43)</f>
        <v/>
      </c>
      <c r="Z43" s="396" t="str">
        <f ca="1">IF(Z$5="","",คะแนน10!$BT43)</f>
        <v/>
      </c>
      <c r="AA43" s="396" t="str">
        <f ca="1">IF(Z$5="","",คะแนน10!$BU43)</f>
        <v/>
      </c>
      <c r="AB43" s="159" t="str">
        <f ca="1">IF(AB$5="","",คะแนน11!$BT43)</f>
        <v/>
      </c>
      <c r="AC43" s="159" t="str">
        <f ca="1">IF(AB$5="","",คะแนน11!$BU43)</f>
        <v/>
      </c>
      <c r="AD43" s="396" t="str">
        <f ca="1">IF(AD$5="","",คะแนน12!$BT43)</f>
        <v/>
      </c>
      <c r="AE43" s="396" t="str">
        <f ca="1">IF(AD$5="","",คะแนน12!$BU43)</f>
        <v/>
      </c>
      <c r="AF43" s="159" t="str">
        <f ca="1">IF(AF$5="","",คะแนน13!$BT43)</f>
        <v/>
      </c>
      <c r="AG43" s="159" t="str">
        <f ca="1">IF(AF$5="","",คะแนน13!$BU43)</f>
        <v/>
      </c>
      <c r="AH43" s="396" t="str">
        <f ca="1">IF(AH$5="","",คะแนน14!$BT43)</f>
        <v/>
      </c>
      <c r="AI43" s="398" t="str">
        <f ca="1">IF(AH$5="","",คะแนน14!$BU43)</f>
        <v/>
      </c>
      <c r="AJ43" s="356">
        <f t="shared" ca="1" si="3"/>
        <v>36</v>
      </c>
      <c r="AK43" s="356" t="str">
        <f t="shared" ca="1" si="4"/>
        <v/>
      </c>
      <c r="AL43" s="357" t="str">
        <f t="shared" ca="1" si="5"/>
        <v/>
      </c>
      <c r="AM43" s="159" t="str">
        <f ca="1">IF(AM$5="","",คะแนน15!$BT43)</f>
        <v/>
      </c>
      <c r="AN43" s="159" t="str">
        <f ca="1">IF(AM$5="","",คะแนน15!$BU43)</f>
        <v/>
      </c>
      <c r="AO43" s="396" t="str">
        <f ca="1">IF(AO$5="","",คะแนน16!$BT43)</f>
        <v/>
      </c>
      <c r="AP43" s="396" t="str">
        <f ca="1">IF(AO$5="","",คะแนน16!$BU43)</f>
        <v/>
      </c>
      <c r="AQ43" s="159" t="str">
        <f ca="1">IF(AQ$5="","",คะแนน17!$BT43)</f>
        <v/>
      </c>
      <c r="AR43" s="159" t="str">
        <f ca="1">IF(AQ$5="","",คะแนน17!$BU43)</f>
        <v/>
      </c>
      <c r="AS43" s="396" t="str">
        <f ca="1">IF(AS$5="","",คะแนน18!$BT43)</f>
        <v/>
      </c>
      <c r="AT43" s="398" t="str">
        <f ca="1">IF(AS$5="","",คะแนน18!$BU43)</f>
        <v/>
      </c>
      <c r="AU43" s="197" t="str">
        <f ca="1">คุณลักษณะ!T43</f>
        <v/>
      </c>
      <c r="AV43" s="197" t="str">
        <f ca="1">อ่านคิด!P43</f>
        <v/>
      </c>
      <c r="AW43" s="509" t="str">
        <f t="shared" ca="1" si="6"/>
        <v/>
      </c>
      <c r="AX43" s="508" t="str">
        <f t="shared" ca="1" si="7"/>
        <v/>
      </c>
    </row>
    <row r="44" spans="1:50" ht="15" customHeight="1" x14ac:dyDescent="0.25">
      <c r="A44" s="355"/>
      <c r="B44" s="356">
        <f ca="1">IF(INDIRECT("ข้อมูลนักเรียน!B44")="","",INDIRECT("ข้อมูลนักเรียน!B44"))</f>
        <v>37</v>
      </c>
      <c r="C44" s="356" t="str">
        <f ca="1">IF(INDIRECT("ข้อมูลนักเรียน!C44")="","",INDIRECT("ข้อมูลนักเรียน!C44"))</f>
        <v/>
      </c>
      <c r="D44" s="357" t="str">
        <f ca="1">IF(C44="","",INDIRECT("ข้อมูลนักเรียน!D44") &amp;INDIRECT("ข้อมูลนักเรียน!E44") &amp; "  " &amp; INDIRECT("ข้อมูลนักเรียน!F44"))</f>
        <v/>
      </c>
      <c r="E44" s="396" t="str">
        <f ca="1">IF(E$5="","",คะแนน1!$BT44)</f>
        <v/>
      </c>
      <c r="F44" s="396" t="str">
        <f ca="1">IF(E$5="","",คะแนน1!$BU44)</f>
        <v/>
      </c>
      <c r="G44" s="159" t="str">
        <f ca="1">IF(G$5="","",คะแนน2!$BT44)</f>
        <v/>
      </c>
      <c r="H44" s="159" t="str">
        <f ca="1">IF(G$5="","",คะแนน2!$BU44)</f>
        <v/>
      </c>
      <c r="I44" s="396" t="str">
        <f ca="1">IF(I$5="","",คะแนน3!$BT44)</f>
        <v/>
      </c>
      <c r="J44" s="396" t="str">
        <f ca="1">IF(I$5="","",คะแนน3!$BU44)</f>
        <v/>
      </c>
      <c r="K44" s="159" t="str">
        <f ca="1">IF(K$5="","",คะแนน4!$BT44)</f>
        <v/>
      </c>
      <c r="L44" s="159" t="str">
        <f ca="1">IF(K$5="","",คะแนน4!$BU44)</f>
        <v/>
      </c>
      <c r="M44" s="396" t="str">
        <f ca="1">IF(M$5="","",คะแนน5!$BT44)</f>
        <v/>
      </c>
      <c r="N44" s="396" t="str">
        <f ca="1">IF(M$5="","",คะแนน5!$BU44)</f>
        <v/>
      </c>
      <c r="O44" s="159" t="str">
        <f ca="1">IF(O$5="","",คะแนน6!$BT44)</f>
        <v/>
      </c>
      <c r="P44" s="159" t="str">
        <f ca="1">IF(O$5="","",คะแนน6!$BU44)</f>
        <v/>
      </c>
      <c r="Q44" s="396" t="str">
        <f ca="1">IF(Q$5="","",คะแนน7!$BT44)</f>
        <v/>
      </c>
      <c r="R44" s="398" t="str">
        <f ca="1">IF(Q$5="","",คะแนน7!$BU44)</f>
        <v/>
      </c>
      <c r="S44" s="356">
        <f t="shared" ca="1" si="0"/>
        <v>37</v>
      </c>
      <c r="T44" s="356" t="str">
        <f t="shared" ca="1" si="1"/>
        <v/>
      </c>
      <c r="U44" s="357" t="str">
        <f t="shared" ca="1" si="2"/>
        <v/>
      </c>
      <c r="V44" s="396" t="str">
        <f ca="1">IF(V$5="","",คะแนน8!$BT44)</f>
        <v/>
      </c>
      <c r="W44" s="396" t="str">
        <f ca="1">IF(V$5="","",คะแนน8!$BU44)</f>
        <v/>
      </c>
      <c r="X44" s="159" t="str">
        <f ca="1">IF(X$5="","",คะแนน9!$BT44)</f>
        <v/>
      </c>
      <c r="Y44" s="159" t="str">
        <f ca="1">IF(X$5="","",คะแนน9!$BU44)</f>
        <v/>
      </c>
      <c r="Z44" s="396" t="str">
        <f ca="1">IF(Z$5="","",คะแนน10!$BT44)</f>
        <v/>
      </c>
      <c r="AA44" s="396" t="str">
        <f ca="1">IF(Z$5="","",คะแนน10!$BU44)</f>
        <v/>
      </c>
      <c r="AB44" s="159" t="str">
        <f ca="1">IF(AB$5="","",คะแนน11!$BT44)</f>
        <v/>
      </c>
      <c r="AC44" s="159" t="str">
        <f ca="1">IF(AB$5="","",คะแนน11!$BU44)</f>
        <v/>
      </c>
      <c r="AD44" s="396" t="str">
        <f ca="1">IF(AD$5="","",คะแนน12!$BT44)</f>
        <v/>
      </c>
      <c r="AE44" s="396" t="str">
        <f ca="1">IF(AD$5="","",คะแนน12!$BU44)</f>
        <v/>
      </c>
      <c r="AF44" s="159" t="str">
        <f ca="1">IF(AF$5="","",คะแนน13!$BT44)</f>
        <v/>
      </c>
      <c r="AG44" s="159" t="str">
        <f ca="1">IF(AF$5="","",คะแนน13!$BU44)</f>
        <v/>
      </c>
      <c r="AH44" s="396" t="str">
        <f ca="1">IF(AH$5="","",คะแนน14!$BT44)</f>
        <v/>
      </c>
      <c r="AI44" s="398" t="str">
        <f ca="1">IF(AH$5="","",คะแนน14!$BU44)</f>
        <v/>
      </c>
      <c r="AJ44" s="356">
        <f t="shared" ca="1" si="3"/>
        <v>37</v>
      </c>
      <c r="AK44" s="356" t="str">
        <f t="shared" ca="1" si="4"/>
        <v/>
      </c>
      <c r="AL44" s="357" t="str">
        <f t="shared" ca="1" si="5"/>
        <v/>
      </c>
      <c r="AM44" s="159" t="str">
        <f ca="1">IF(AM$5="","",คะแนน15!$BT44)</f>
        <v/>
      </c>
      <c r="AN44" s="159" t="str">
        <f ca="1">IF(AM$5="","",คะแนน15!$BU44)</f>
        <v/>
      </c>
      <c r="AO44" s="396" t="str">
        <f ca="1">IF(AO$5="","",คะแนน16!$BT44)</f>
        <v/>
      </c>
      <c r="AP44" s="396" t="str">
        <f ca="1">IF(AO$5="","",คะแนน16!$BU44)</f>
        <v/>
      </c>
      <c r="AQ44" s="159" t="str">
        <f ca="1">IF(AQ$5="","",คะแนน17!$BT44)</f>
        <v/>
      </c>
      <c r="AR44" s="159" t="str">
        <f ca="1">IF(AQ$5="","",คะแนน17!$BU44)</f>
        <v/>
      </c>
      <c r="AS44" s="396" t="str">
        <f ca="1">IF(AS$5="","",คะแนน18!$BT44)</f>
        <v/>
      </c>
      <c r="AT44" s="398" t="str">
        <f ca="1">IF(AS$5="","",คะแนน18!$BU44)</f>
        <v/>
      </c>
      <c r="AU44" s="197" t="str">
        <f ca="1">คุณลักษณะ!T44</f>
        <v/>
      </c>
      <c r="AV44" s="197" t="str">
        <f ca="1">อ่านคิด!P44</f>
        <v/>
      </c>
      <c r="AW44" s="509" t="str">
        <f t="shared" ca="1" si="6"/>
        <v/>
      </c>
      <c r="AX44" s="508" t="str">
        <f t="shared" ca="1" si="7"/>
        <v/>
      </c>
    </row>
    <row r="45" spans="1:50" ht="15" customHeight="1" x14ac:dyDescent="0.25">
      <c r="A45" s="355"/>
      <c r="B45" s="356">
        <f ca="1">IF(INDIRECT("ข้อมูลนักเรียน!B45")="","",INDIRECT("ข้อมูลนักเรียน!B45"))</f>
        <v>38</v>
      </c>
      <c r="C45" s="356" t="str">
        <f ca="1">IF(INDIRECT("ข้อมูลนักเรียน!C45")="","",INDIRECT("ข้อมูลนักเรียน!C45"))</f>
        <v/>
      </c>
      <c r="D45" s="357" t="str">
        <f ca="1">IF(C45="","",INDIRECT("ข้อมูลนักเรียน!D45") &amp;INDIRECT("ข้อมูลนักเรียน!E45") &amp; "  " &amp; INDIRECT("ข้อมูลนักเรียน!F45"))</f>
        <v/>
      </c>
      <c r="E45" s="396" t="str">
        <f ca="1">IF(E$5="","",คะแนน1!$BT45)</f>
        <v/>
      </c>
      <c r="F45" s="396" t="str">
        <f ca="1">IF(E$5="","",คะแนน1!$BU45)</f>
        <v/>
      </c>
      <c r="G45" s="159" t="str">
        <f ca="1">IF(G$5="","",คะแนน2!$BT45)</f>
        <v/>
      </c>
      <c r="H45" s="159" t="str">
        <f ca="1">IF(G$5="","",คะแนน2!$BU45)</f>
        <v/>
      </c>
      <c r="I45" s="396" t="str">
        <f ca="1">IF(I$5="","",คะแนน3!$BT45)</f>
        <v/>
      </c>
      <c r="J45" s="396" t="str">
        <f ca="1">IF(I$5="","",คะแนน3!$BU45)</f>
        <v/>
      </c>
      <c r="K45" s="159" t="str">
        <f ca="1">IF(K$5="","",คะแนน4!$BT45)</f>
        <v/>
      </c>
      <c r="L45" s="159" t="str">
        <f ca="1">IF(K$5="","",คะแนน4!$BU45)</f>
        <v/>
      </c>
      <c r="M45" s="396" t="str">
        <f ca="1">IF(M$5="","",คะแนน5!$BT45)</f>
        <v/>
      </c>
      <c r="N45" s="396" t="str">
        <f ca="1">IF(M$5="","",คะแนน5!$BU45)</f>
        <v/>
      </c>
      <c r="O45" s="159" t="str">
        <f ca="1">IF(O$5="","",คะแนน6!$BT45)</f>
        <v/>
      </c>
      <c r="P45" s="159" t="str">
        <f ca="1">IF(O$5="","",คะแนน6!$BU45)</f>
        <v/>
      </c>
      <c r="Q45" s="396" t="str">
        <f ca="1">IF(Q$5="","",คะแนน7!$BT45)</f>
        <v/>
      </c>
      <c r="R45" s="398" t="str">
        <f ca="1">IF(Q$5="","",คะแนน7!$BU45)</f>
        <v/>
      </c>
      <c r="S45" s="356">
        <f t="shared" ca="1" si="0"/>
        <v>38</v>
      </c>
      <c r="T45" s="356" t="str">
        <f t="shared" ca="1" si="1"/>
        <v/>
      </c>
      <c r="U45" s="357" t="str">
        <f t="shared" ca="1" si="2"/>
        <v/>
      </c>
      <c r="V45" s="396" t="str">
        <f ca="1">IF(V$5="","",คะแนน8!$BT45)</f>
        <v/>
      </c>
      <c r="W45" s="396" t="str">
        <f ca="1">IF(V$5="","",คะแนน8!$BU45)</f>
        <v/>
      </c>
      <c r="X45" s="159" t="str">
        <f ca="1">IF(X$5="","",คะแนน9!$BT45)</f>
        <v/>
      </c>
      <c r="Y45" s="159" t="str">
        <f ca="1">IF(X$5="","",คะแนน9!$BU45)</f>
        <v/>
      </c>
      <c r="Z45" s="396" t="str">
        <f ca="1">IF(Z$5="","",คะแนน10!$BT45)</f>
        <v/>
      </c>
      <c r="AA45" s="396" t="str">
        <f ca="1">IF(Z$5="","",คะแนน10!$BU45)</f>
        <v/>
      </c>
      <c r="AB45" s="159" t="str">
        <f ca="1">IF(AB$5="","",คะแนน11!$BT45)</f>
        <v/>
      </c>
      <c r="AC45" s="159" t="str">
        <f ca="1">IF(AB$5="","",คะแนน11!$BU45)</f>
        <v/>
      </c>
      <c r="AD45" s="396" t="str">
        <f ca="1">IF(AD$5="","",คะแนน12!$BT45)</f>
        <v/>
      </c>
      <c r="AE45" s="396" t="str">
        <f ca="1">IF(AD$5="","",คะแนน12!$BU45)</f>
        <v/>
      </c>
      <c r="AF45" s="159" t="str">
        <f ca="1">IF(AF$5="","",คะแนน13!$BT45)</f>
        <v/>
      </c>
      <c r="AG45" s="159" t="str">
        <f ca="1">IF(AF$5="","",คะแนน13!$BU45)</f>
        <v/>
      </c>
      <c r="AH45" s="396" t="str">
        <f ca="1">IF(AH$5="","",คะแนน14!$BT45)</f>
        <v/>
      </c>
      <c r="AI45" s="398" t="str">
        <f ca="1">IF(AH$5="","",คะแนน14!$BU45)</f>
        <v/>
      </c>
      <c r="AJ45" s="356">
        <f t="shared" ca="1" si="3"/>
        <v>38</v>
      </c>
      <c r="AK45" s="356" t="str">
        <f t="shared" ca="1" si="4"/>
        <v/>
      </c>
      <c r="AL45" s="357" t="str">
        <f t="shared" ca="1" si="5"/>
        <v/>
      </c>
      <c r="AM45" s="159" t="str">
        <f ca="1">IF(AM$5="","",คะแนน15!$BT45)</f>
        <v/>
      </c>
      <c r="AN45" s="159" t="str">
        <f ca="1">IF(AM$5="","",คะแนน15!$BU45)</f>
        <v/>
      </c>
      <c r="AO45" s="396" t="str">
        <f ca="1">IF(AO$5="","",คะแนน16!$BT45)</f>
        <v/>
      </c>
      <c r="AP45" s="396" t="str">
        <f ca="1">IF(AO$5="","",คะแนน16!$BU45)</f>
        <v/>
      </c>
      <c r="AQ45" s="159" t="str">
        <f ca="1">IF(AQ$5="","",คะแนน17!$BT45)</f>
        <v/>
      </c>
      <c r="AR45" s="159" t="str">
        <f ca="1">IF(AQ$5="","",คะแนน17!$BU45)</f>
        <v/>
      </c>
      <c r="AS45" s="396" t="str">
        <f ca="1">IF(AS$5="","",คะแนน18!$BT45)</f>
        <v/>
      </c>
      <c r="AT45" s="398" t="str">
        <f ca="1">IF(AS$5="","",คะแนน18!$BU45)</f>
        <v/>
      </c>
      <c r="AU45" s="197" t="str">
        <f ca="1">คุณลักษณะ!T45</f>
        <v/>
      </c>
      <c r="AV45" s="197" t="str">
        <f ca="1">อ่านคิด!P45</f>
        <v/>
      </c>
      <c r="AW45" s="509" t="str">
        <f t="shared" ca="1" si="6"/>
        <v/>
      </c>
      <c r="AX45" s="508" t="str">
        <f t="shared" ca="1" si="7"/>
        <v/>
      </c>
    </row>
    <row r="46" spans="1:50" ht="15" customHeight="1" x14ac:dyDescent="0.25">
      <c r="A46" s="355"/>
      <c r="B46" s="356">
        <f ca="1">IF(INDIRECT("ข้อมูลนักเรียน!B46")="","",INDIRECT("ข้อมูลนักเรียน!B46"))</f>
        <v>39</v>
      </c>
      <c r="C46" s="356" t="str">
        <f ca="1">IF(INDIRECT("ข้อมูลนักเรียน!C46")="","",INDIRECT("ข้อมูลนักเรียน!C46"))</f>
        <v/>
      </c>
      <c r="D46" s="357" t="str">
        <f ca="1">IF(C46="","",INDIRECT("ข้อมูลนักเรียน!D46") &amp;INDIRECT("ข้อมูลนักเรียน!E46") &amp; "  " &amp; INDIRECT("ข้อมูลนักเรียน!F46"))</f>
        <v/>
      </c>
      <c r="E46" s="396" t="str">
        <f ca="1">IF(E$5="","",คะแนน1!$BT46)</f>
        <v/>
      </c>
      <c r="F46" s="396" t="str">
        <f ca="1">IF(E$5="","",คะแนน1!$BU46)</f>
        <v/>
      </c>
      <c r="G46" s="159" t="str">
        <f ca="1">IF(G$5="","",คะแนน2!$BT46)</f>
        <v/>
      </c>
      <c r="H46" s="159" t="str">
        <f ca="1">IF(G$5="","",คะแนน2!$BU46)</f>
        <v/>
      </c>
      <c r="I46" s="396" t="str">
        <f ca="1">IF(I$5="","",คะแนน3!$BT46)</f>
        <v/>
      </c>
      <c r="J46" s="396" t="str">
        <f ca="1">IF(I$5="","",คะแนน3!$BU46)</f>
        <v/>
      </c>
      <c r="K46" s="159" t="str">
        <f ca="1">IF(K$5="","",คะแนน4!$BT46)</f>
        <v/>
      </c>
      <c r="L46" s="159" t="str">
        <f ca="1">IF(K$5="","",คะแนน4!$BU46)</f>
        <v/>
      </c>
      <c r="M46" s="396" t="str">
        <f ca="1">IF(M$5="","",คะแนน5!$BT46)</f>
        <v/>
      </c>
      <c r="N46" s="396" t="str">
        <f ca="1">IF(M$5="","",คะแนน5!$BU46)</f>
        <v/>
      </c>
      <c r="O46" s="159" t="str">
        <f ca="1">IF(O$5="","",คะแนน6!$BT46)</f>
        <v/>
      </c>
      <c r="P46" s="159" t="str">
        <f ca="1">IF(O$5="","",คะแนน6!$BU46)</f>
        <v/>
      </c>
      <c r="Q46" s="396" t="str">
        <f ca="1">IF(Q$5="","",คะแนน7!$BT46)</f>
        <v/>
      </c>
      <c r="R46" s="398" t="str">
        <f ca="1">IF(Q$5="","",คะแนน7!$BU46)</f>
        <v/>
      </c>
      <c r="S46" s="356">
        <f t="shared" ca="1" si="0"/>
        <v>39</v>
      </c>
      <c r="T46" s="356" t="str">
        <f t="shared" ca="1" si="1"/>
        <v/>
      </c>
      <c r="U46" s="357" t="str">
        <f t="shared" ca="1" si="2"/>
        <v/>
      </c>
      <c r="V46" s="396" t="str">
        <f ca="1">IF(V$5="","",คะแนน8!$BT46)</f>
        <v/>
      </c>
      <c r="W46" s="396" t="str">
        <f ca="1">IF(V$5="","",คะแนน8!$BU46)</f>
        <v/>
      </c>
      <c r="X46" s="159" t="str">
        <f ca="1">IF(X$5="","",คะแนน9!$BT46)</f>
        <v/>
      </c>
      <c r="Y46" s="159" t="str">
        <f ca="1">IF(X$5="","",คะแนน9!$BU46)</f>
        <v/>
      </c>
      <c r="Z46" s="396" t="str">
        <f ca="1">IF(Z$5="","",คะแนน10!$BT46)</f>
        <v/>
      </c>
      <c r="AA46" s="396" t="str">
        <f ca="1">IF(Z$5="","",คะแนน10!$BU46)</f>
        <v/>
      </c>
      <c r="AB46" s="159" t="str">
        <f ca="1">IF(AB$5="","",คะแนน11!$BT46)</f>
        <v/>
      </c>
      <c r="AC46" s="159" t="str">
        <f ca="1">IF(AB$5="","",คะแนน11!$BU46)</f>
        <v/>
      </c>
      <c r="AD46" s="396" t="str">
        <f ca="1">IF(AD$5="","",คะแนน12!$BT46)</f>
        <v/>
      </c>
      <c r="AE46" s="396" t="str">
        <f ca="1">IF(AD$5="","",คะแนน12!$BU46)</f>
        <v/>
      </c>
      <c r="AF46" s="159" t="str">
        <f ca="1">IF(AF$5="","",คะแนน13!$BT46)</f>
        <v/>
      </c>
      <c r="AG46" s="159" t="str">
        <f ca="1">IF(AF$5="","",คะแนน13!$BU46)</f>
        <v/>
      </c>
      <c r="AH46" s="396" t="str">
        <f ca="1">IF(AH$5="","",คะแนน14!$BT46)</f>
        <v/>
      </c>
      <c r="AI46" s="398" t="str">
        <f ca="1">IF(AH$5="","",คะแนน14!$BU46)</f>
        <v/>
      </c>
      <c r="AJ46" s="356">
        <f t="shared" ca="1" si="3"/>
        <v>39</v>
      </c>
      <c r="AK46" s="356" t="str">
        <f t="shared" ca="1" si="4"/>
        <v/>
      </c>
      <c r="AL46" s="357" t="str">
        <f t="shared" ca="1" si="5"/>
        <v/>
      </c>
      <c r="AM46" s="159" t="str">
        <f ca="1">IF(AM$5="","",คะแนน15!$BT46)</f>
        <v/>
      </c>
      <c r="AN46" s="159" t="str">
        <f ca="1">IF(AM$5="","",คะแนน15!$BU46)</f>
        <v/>
      </c>
      <c r="AO46" s="396" t="str">
        <f ca="1">IF(AO$5="","",คะแนน16!$BT46)</f>
        <v/>
      </c>
      <c r="AP46" s="396" t="str">
        <f ca="1">IF(AO$5="","",คะแนน16!$BU46)</f>
        <v/>
      </c>
      <c r="AQ46" s="159" t="str">
        <f ca="1">IF(AQ$5="","",คะแนน17!$BT46)</f>
        <v/>
      </c>
      <c r="AR46" s="159" t="str">
        <f ca="1">IF(AQ$5="","",คะแนน17!$BU46)</f>
        <v/>
      </c>
      <c r="AS46" s="396" t="str">
        <f ca="1">IF(AS$5="","",คะแนน18!$BT46)</f>
        <v/>
      </c>
      <c r="AT46" s="398" t="str">
        <f ca="1">IF(AS$5="","",คะแนน18!$BU46)</f>
        <v/>
      </c>
      <c r="AU46" s="197" t="str">
        <f ca="1">คุณลักษณะ!T46</f>
        <v/>
      </c>
      <c r="AV46" s="197" t="str">
        <f ca="1">อ่านคิด!P46</f>
        <v/>
      </c>
      <c r="AW46" s="509" t="str">
        <f t="shared" ca="1" si="6"/>
        <v/>
      </c>
      <c r="AX46" s="508" t="str">
        <f t="shared" ca="1" si="7"/>
        <v/>
      </c>
    </row>
    <row r="47" spans="1:50" ht="15" customHeight="1" x14ac:dyDescent="0.25">
      <c r="A47" s="355"/>
      <c r="B47" s="356">
        <f ca="1">IF(INDIRECT("ข้อมูลนักเรียน!B47")="","",INDIRECT("ข้อมูลนักเรียน!B47"))</f>
        <v>40</v>
      </c>
      <c r="C47" s="356" t="str">
        <f ca="1">IF(INDIRECT("ข้อมูลนักเรียน!C47")="","",INDIRECT("ข้อมูลนักเรียน!C47"))</f>
        <v/>
      </c>
      <c r="D47" s="357" t="str">
        <f ca="1">IF(C47="","",INDIRECT("ข้อมูลนักเรียน!D47") &amp;INDIRECT("ข้อมูลนักเรียน!E47") &amp; "  " &amp; INDIRECT("ข้อมูลนักเรียน!F47"))</f>
        <v/>
      </c>
      <c r="E47" s="396" t="str">
        <f ca="1">IF(E$5="","",คะแนน1!$BT47)</f>
        <v/>
      </c>
      <c r="F47" s="396" t="str">
        <f ca="1">IF(E$5="","",คะแนน1!$BU47)</f>
        <v/>
      </c>
      <c r="G47" s="159" t="str">
        <f ca="1">IF(G$5="","",คะแนน2!$BT47)</f>
        <v/>
      </c>
      <c r="H47" s="159" t="str">
        <f ca="1">IF(G$5="","",คะแนน2!$BU47)</f>
        <v/>
      </c>
      <c r="I47" s="396" t="str">
        <f ca="1">IF(I$5="","",คะแนน3!$BT47)</f>
        <v/>
      </c>
      <c r="J47" s="396" t="str">
        <f ca="1">IF(I$5="","",คะแนน3!$BU47)</f>
        <v/>
      </c>
      <c r="K47" s="159" t="str">
        <f ca="1">IF(K$5="","",คะแนน4!$BT47)</f>
        <v/>
      </c>
      <c r="L47" s="159" t="str">
        <f ca="1">IF(K$5="","",คะแนน4!$BU47)</f>
        <v/>
      </c>
      <c r="M47" s="396" t="str">
        <f ca="1">IF(M$5="","",คะแนน5!$BT47)</f>
        <v/>
      </c>
      <c r="N47" s="396" t="str">
        <f ca="1">IF(M$5="","",คะแนน5!$BU47)</f>
        <v/>
      </c>
      <c r="O47" s="159" t="str">
        <f ca="1">IF(O$5="","",คะแนน6!$BT47)</f>
        <v/>
      </c>
      <c r="P47" s="159" t="str">
        <f ca="1">IF(O$5="","",คะแนน6!$BU47)</f>
        <v/>
      </c>
      <c r="Q47" s="396" t="str">
        <f ca="1">IF(Q$5="","",คะแนน7!$BT47)</f>
        <v/>
      </c>
      <c r="R47" s="398" t="str">
        <f ca="1">IF(Q$5="","",คะแนน7!$BU47)</f>
        <v/>
      </c>
      <c r="S47" s="356">
        <f t="shared" ca="1" si="0"/>
        <v>40</v>
      </c>
      <c r="T47" s="356" t="str">
        <f t="shared" ca="1" si="1"/>
        <v/>
      </c>
      <c r="U47" s="357" t="str">
        <f t="shared" ca="1" si="2"/>
        <v/>
      </c>
      <c r="V47" s="396" t="str">
        <f ca="1">IF(V$5="","",คะแนน8!$BT47)</f>
        <v/>
      </c>
      <c r="W47" s="396" t="str">
        <f ca="1">IF(V$5="","",คะแนน8!$BU47)</f>
        <v/>
      </c>
      <c r="X47" s="159" t="str">
        <f ca="1">IF(X$5="","",คะแนน9!$BT47)</f>
        <v/>
      </c>
      <c r="Y47" s="159" t="str">
        <f ca="1">IF(X$5="","",คะแนน9!$BU47)</f>
        <v/>
      </c>
      <c r="Z47" s="396" t="str">
        <f ca="1">IF(Z$5="","",คะแนน10!$BT47)</f>
        <v/>
      </c>
      <c r="AA47" s="396" t="str">
        <f ca="1">IF(Z$5="","",คะแนน10!$BU47)</f>
        <v/>
      </c>
      <c r="AB47" s="159" t="str">
        <f ca="1">IF(AB$5="","",คะแนน11!$BT47)</f>
        <v/>
      </c>
      <c r="AC47" s="159" t="str">
        <f ca="1">IF(AB$5="","",คะแนน11!$BU47)</f>
        <v/>
      </c>
      <c r="AD47" s="396" t="str">
        <f ca="1">IF(AD$5="","",คะแนน12!$BT47)</f>
        <v/>
      </c>
      <c r="AE47" s="396" t="str">
        <f ca="1">IF(AD$5="","",คะแนน12!$BU47)</f>
        <v/>
      </c>
      <c r="AF47" s="159" t="str">
        <f ca="1">IF(AF$5="","",คะแนน13!$BT47)</f>
        <v/>
      </c>
      <c r="AG47" s="159" t="str">
        <f ca="1">IF(AF$5="","",คะแนน13!$BU47)</f>
        <v/>
      </c>
      <c r="AH47" s="396" t="str">
        <f ca="1">IF(AH$5="","",คะแนน14!$BT47)</f>
        <v/>
      </c>
      <c r="AI47" s="398" t="str">
        <f ca="1">IF(AH$5="","",คะแนน14!$BU47)</f>
        <v/>
      </c>
      <c r="AJ47" s="356">
        <f t="shared" ca="1" si="3"/>
        <v>40</v>
      </c>
      <c r="AK47" s="356" t="str">
        <f t="shared" ca="1" si="4"/>
        <v/>
      </c>
      <c r="AL47" s="357" t="str">
        <f t="shared" ca="1" si="5"/>
        <v/>
      </c>
      <c r="AM47" s="159" t="str">
        <f ca="1">IF(AM$5="","",คะแนน15!$BT47)</f>
        <v/>
      </c>
      <c r="AN47" s="159" t="str">
        <f ca="1">IF(AM$5="","",คะแนน15!$BU47)</f>
        <v/>
      </c>
      <c r="AO47" s="396" t="str">
        <f ca="1">IF(AO$5="","",คะแนน16!$BT47)</f>
        <v/>
      </c>
      <c r="AP47" s="396" t="str">
        <f ca="1">IF(AO$5="","",คะแนน16!$BU47)</f>
        <v/>
      </c>
      <c r="AQ47" s="159" t="str">
        <f ca="1">IF(AQ$5="","",คะแนน17!$BT47)</f>
        <v/>
      </c>
      <c r="AR47" s="159" t="str">
        <f ca="1">IF(AQ$5="","",คะแนน17!$BU47)</f>
        <v/>
      </c>
      <c r="AS47" s="396" t="str">
        <f ca="1">IF(AS$5="","",คะแนน18!$BT47)</f>
        <v/>
      </c>
      <c r="AT47" s="398" t="str">
        <f ca="1">IF(AS$5="","",คะแนน18!$BU47)</f>
        <v/>
      </c>
      <c r="AU47" s="197" t="str">
        <f ca="1">คุณลักษณะ!T47</f>
        <v/>
      </c>
      <c r="AV47" s="197" t="str">
        <f ca="1">อ่านคิด!P47</f>
        <v/>
      </c>
      <c r="AW47" s="509" t="str">
        <f t="shared" ca="1" si="6"/>
        <v/>
      </c>
      <c r="AX47" s="508" t="str">
        <f t="shared" ca="1" si="7"/>
        <v/>
      </c>
    </row>
    <row r="48" spans="1:50" ht="15" customHeight="1" x14ac:dyDescent="0.25">
      <c r="A48" s="355"/>
      <c r="B48" s="356">
        <f ca="1">IF(INDIRECT("ข้อมูลนักเรียน!B48")="","",INDIRECT("ข้อมูลนักเรียน!B48"))</f>
        <v>41</v>
      </c>
      <c r="C48" s="356" t="str">
        <f ca="1">IF(INDIRECT("ข้อมูลนักเรียน!C48")="","",INDIRECT("ข้อมูลนักเรียน!C48"))</f>
        <v/>
      </c>
      <c r="D48" s="357" t="str">
        <f ca="1">IF(C48="","",INDIRECT("ข้อมูลนักเรียน!D48") &amp;INDIRECT("ข้อมูลนักเรียน!E48") &amp; "  " &amp; INDIRECT("ข้อมูลนักเรียน!F48"))</f>
        <v/>
      </c>
      <c r="E48" s="396" t="str">
        <f ca="1">IF(E$5="","",คะแนน1!$BT48)</f>
        <v/>
      </c>
      <c r="F48" s="396" t="str">
        <f ca="1">IF(E$5="","",คะแนน1!$BU48)</f>
        <v/>
      </c>
      <c r="G48" s="159" t="str">
        <f ca="1">IF(G$5="","",คะแนน2!$BT48)</f>
        <v/>
      </c>
      <c r="H48" s="159" t="str">
        <f ca="1">IF(G$5="","",คะแนน2!$BU48)</f>
        <v/>
      </c>
      <c r="I48" s="396" t="str">
        <f ca="1">IF(I$5="","",คะแนน3!$BT48)</f>
        <v/>
      </c>
      <c r="J48" s="396" t="str">
        <f ca="1">IF(I$5="","",คะแนน3!$BU48)</f>
        <v/>
      </c>
      <c r="K48" s="159" t="str">
        <f ca="1">IF(K$5="","",คะแนน4!$BT48)</f>
        <v/>
      </c>
      <c r="L48" s="159" t="str">
        <f ca="1">IF(K$5="","",คะแนน4!$BU48)</f>
        <v/>
      </c>
      <c r="M48" s="396" t="str">
        <f ca="1">IF(M$5="","",คะแนน5!$BT48)</f>
        <v/>
      </c>
      <c r="N48" s="396" t="str">
        <f ca="1">IF(M$5="","",คะแนน5!$BU48)</f>
        <v/>
      </c>
      <c r="O48" s="159" t="str">
        <f ca="1">IF(O$5="","",คะแนน6!$BT48)</f>
        <v/>
      </c>
      <c r="P48" s="159" t="str">
        <f ca="1">IF(O$5="","",คะแนน6!$BU48)</f>
        <v/>
      </c>
      <c r="Q48" s="396" t="str">
        <f ca="1">IF(Q$5="","",คะแนน7!$BT48)</f>
        <v/>
      </c>
      <c r="R48" s="398" t="str">
        <f ca="1">IF(Q$5="","",คะแนน7!$BU48)</f>
        <v/>
      </c>
      <c r="S48" s="356">
        <f t="shared" ca="1" si="0"/>
        <v>41</v>
      </c>
      <c r="T48" s="356" t="str">
        <f t="shared" ca="1" si="1"/>
        <v/>
      </c>
      <c r="U48" s="357" t="str">
        <f t="shared" ca="1" si="2"/>
        <v/>
      </c>
      <c r="V48" s="396" t="str">
        <f ca="1">IF(V$5="","",คะแนน8!$BT48)</f>
        <v/>
      </c>
      <c r="W48" s="396" t="str">
        <f ca="1">IF(V$5="","",คะแนน8!$BU48)</f>
        <v/>
      </c>
      <c r="X48" s="159" t="str">
        <f ca="1">IF(X$5="","",คะแนน9!$BT48)</f>
        <v/>
      </c>
      <c r="Y48" s="159" t="str">
        <f ca="1">IF(X$5="","",คะแนน9!$BU48)</f>
        <v/>
      </c>
      <c r="Z48" s="396" t="str">
        <f ca="1">IF(Z$5="","",คะแนน10!$BT48)</f>
        <v/>
      </c>
      <c r="AA48" s="396" t="str">
        <f ca="1">IF(Z$5="","",คะแนน10!$BU48)</f>
        <v/>
      </c>
      <c r="AB48" s="159" t="str">
        <f ca="1">IF(AB$5="","",คะแนน11!$BT48)</f>
        <v/>
      </c>
      <c r="AC48" s="159" t="str">
        <f ca="1">IF(AB$5="","",คะแนน11!$BU48)</f>
        <v/>
      </c>
      <c r="AD48" s="396" t="str">
        <f ca="1">IF(AD$5="","",คะแนน12!$BT48)</f>
        <v/>
      </c>
      <c r="AE48" s="396" t="str">
        <f ca="1">IF(AD$5="","",คะแนน12!$BU48)</f>
        <v/>
      </c>
      <c r="AF48" s="159" t="str">
        <f ca="1">IF(AF$5="","",คะแนน13!$BT48)</f>
        <v/>
      </c>
      <c r="AG48" s="159" t="str">
        <f ca="1">IF(AF$5="","",คะแนน13!$BU48)</f>
        <v/>
      </c>
      <c r="AH48" s="396" t="str">
        <f ca="1">IF(AH$5="","",คะแนน14!$BT48)</f>
        <v/>
      </c>
      <c r="AI48" s="398" t="str">
        <f ca="1">IF(AH$5="","",คะแนน14!$BU48)</f>
        <v/>
      </c>
      <c r="AJ48" s="356">
        <f t="shared" ca="1" si="3"/>
        <v>41</v>
      </c>
      <c r="AK48" s="356" t="str">
        <f t="shared" ca="1" si="4"/>
        <v/>
      </c>
      <c r="AL48" s="357" t="str">
        <f t="shared" ca="1" si="5"/>
        <v/>
      </c>
      <c r="AM48" s="159" t="str">
        <f ca="1">IF(AM$5="","",คะแนน15!$BT48)</f>
        <v/>
      </c>
      <c r="AN48" s="159" t="str">
        <f ca="1">IF(AM$5="","",คะแนน15!$BU48)</f>
        <v/>
      </c>
      <c r="AO48" s="396" t="str">
        <f ca="1">IF(AO$5="","",คะแนน16!$BT48)</f>
        <v/>
      </c>
      <c r="AP48" s="396" t="str">
        <f ca="1">IF(AO$5="","",คะแนน16!$BU48)</f>
        <v/>
      </c>
      <c r="AQ48" s="159" t="str">
        <f ca="1">IF(AQ$5="","",คะแนน17!$BT48)</f>
        <v/>
      </c>
      <c r="AR48" s="159" t="str">
        <f ca="1">IF(AQ$5="","",คะแนน17!$BU48)</f>
        <v/>
      </c>
      <c r="AS48" s="396" t="str">
        <f ca="1">IF(AS$5="","",คะแนน18!$BT48)</f>
        <v/>
      </c>
      <c r="AT48" s="398" t="str">
        <f ca="1">IF(AS$5="","",คะแนน18!$BU48)</f>
        <v/>
      </c>
      <c r="AU48" s="197" t="str">
        <f ca="1">คุณลักษณะ!T48</f>
        <v/>
      </c>
      <c r="AV48" s="197" t="str">
        <f ca="1">อ่านคิด!P48</f>
        <v/>
      </c>
      <c r="AW48" s="509" t="str">
        <f t="shared" ca="1" si="6"/>
        <v/>
      </c>
      <c r="AX48" s="508" t="str">
        <f t="shared" ca="1" si="7"/>
        <v/>
      </c>
    </row>
    <row r="49" spans="1:50" ht="15" customHeight="1" x14ac:dyDescent="0.25">
      <c r="A49" s="355"/>
      <c r="B49" s="356">
        <f ca="1">IF(INDIRECT("ข้อมูลนักเรียน!B49")="","",INDIRECT("ข้อมูลนักเรียน!B49"))</f>
        <v>42</v>
      </c>
      <c r="C49" s="356" t="str">
        <f ca="1">IF(INDIRECT("ข้อมูลนักเรียน!C49")="","",INDIRECT("ข้อมูลนักเรียน!C49"))</f>
        <v/>
      </c>
      <c r="D49" s="357" t="str">
        <f ca="1">IF(C49="","",INDIRECT("ข้อมูลนักเรียน!D49") &amp;INDIRECT("ข้อมูลนักเรียน!E49") &amp; "  " &amp; INDIRECT("ข้อมูลนักเรียน!F49"))</f>
        <v/>
      </c>
      <c r="E49" s="396" t="str">
        <f ca="1">IF(E$5="","",คะแนน1!$BT49)</f>
        <v/>
      </c>
      <c r="F49" s="396" t="str">
        <f ca="1">IF(E$5="","",คะแนน1!$BU49)</f>
        <v/>
      </c>
      <c r="G49" s="159" t="str">
        <f ca="1">IF(G$5="","",คะแนน2!$BT49)</f>
        <v/>
      </c>
      <c r="H49" s="159" t="str">
        <f ca="1">IF(G$5="","",คะแนน2!$BU49)</f>
        <v/>
      </c>
      <c r="I49" s="396" t="str">
        <f ca="1">IF(I$5="","",คะแนน3!$BT49)</f>
        <v/>
      </c>
      <c r="J49" s="396" t="str">
        <f ca="1">IF(I$5="","",คะแนน3!$BU49)</f>
        <v/>
      </c>
      <c r="K49" s="159" t="str">
        <f ca="1">IF(K$5="","",คะแนน4!$BT49)</f>
        <v/>
      </c>
      <c r="L49" s="159" t="str">
        <f ca="1">IF(K$5="","",คะแนน4!$BU49)</f>
        <v/>
      </c>
      <c r="M49" s="396" t="str">
        <f ca="1">IF(M$5="","",คะแนน5!$BT49)</f>
        <v/>
      </c>
      <c r="N49" s="396" t="str">
        <f ca="1">IF(M$5="","",คะแนน5!$BU49)</f>
        <v/>
      </c>
      <c r="O49" s="159" t="str">
        <f ca="1">IF(O$5="","",คะแนน6!$BT49)</f>
        <v/>
      </c>
      <c r="P49" s="159" t="str">
        <f ca="1">IF(O$5="","",คะแนน6!$BU49)</f>
        <v/>
      </c>
      <c r="Q49" s="396" t="str">
        <f ca="1">IF(Q$5="","",คะแนน7!$BT49)</f>
        <v/>
      </c>
      <c r="R49" s="398" t="str">
        <f ca="1">IF(Q$5="","",คะแนน7!$BU49)</f>
        <v/>
      </c>
      <c r="S49" s="356">
        <f t="shared" ca="1" si="0"/>
        <v>42</v>
      </c>
      <c r="T49" s="356" t="str">
        <f t="shared" ca="1" si="1"/>
        <v/>
      </c>
      <c r="U49" s="357" t="str">
        <f t="shared" ca="1" si="2"/>
        <v/>
      </c>
      <c r="V49" s="396" t="str">
        <f ca="1">IF(V$5="","",คะแนน8!$BT49)</f>
        <v/>
      </c>
      <c r="W49" s="396" t="str">
        <f ca="1">IF(V$5="","",คะแนน8!$BU49)</f>
        <v/>
      </c>
      <c r="X49" s="159" t="str">
        <f ca="1">IF(X$5="","",คะแนน9!$BT49)</f>
        <v/>
      </c>
      <c r="Y49" s="159" t="str">
        <f ca="1">IF(X$5="","",คะแนน9!$BU49)</f>
        <v/>
      </c>
      <c r="Z49" s="396" t="str">
        <f ca="1">IF(Z$5="","",คะแนน10!$BT49)</f>
        <v/>
      </c>
      <c r="AA49" s="396" t="str">
        <f ca="1">IF(Z$5="","",คะแนน10!$BU49)</f>
        <v/>
      </c>
      <c r="AB49" s="159" t="str">
        <f ca="1">IF(AB$5="","",คะแนน11!$BT49)</f>
        <v/>
      </c>
      <c r="AC49" s="159" t="str">
        <f ca="1">IF(AB$5="","",คะแนน11!$BU49)</f>
        <v/>
      </c>
      <c r="AD49" s="396" t="str">
        <f ca="1">IF(AD$5="","",คะแนน12!$BT49)</f>
        <v/>
      </c>
      <c r="AE49" s="396" t="str">
        <f ca="1">IF(AD$5="","",คะแนน12!$BU49)</f>
        <v/>
      </c>
      <c r="AF49" s="159" t="str">
        <f ca="1">IF(AF$5="","",คะแนน13!$BT49)</f>
        <v/>
      </c>
      <c r="AG49" s="159" t="str">
        <f ca="1">IF(AF$5="","",คะแนน13!$BU49)</f>
        <v/>
      </c>
      <c r="AH49" s="396" t="str">
        <f ca="1">IF(AH$5="","",คะแนน14!$BT49)</f>
        <v/>
      </c>
      <c r="AI49" s="398" t="str">
        <f ca="1">IF(AH$5="","",คะแนน14!$BU49)</f>
        <v/>
      </c>
      <c r="AJ49" s="356">
        <f t="shared" ca="1" si="3"/>
        <v>42</v>
      </c>
      <c r="AK49" s="356" t="str">
        <f t="shared" ca="1" si="4"/>
        <v/>
      </c>
      <c r="AL49" s="357" t="str">
        <f t="shared" ca="1" si="5"/>
        <v/>
      </c>
      <c r="AM49" s="159" t="str">
        <f ca="1">IF(AM$5="","",คะแนน15!$BT49)</f>
        <v/>
      </c>
      <c r="AN49" s="159" t="str">
        <f ca="1">IF(AM$5="","",คะแนน15!$BU49)</f>
        <v/>
      </c>
      <c r="AO49" s="396" t="str">
        <f ca="1">IF(AO$5="","",คะแนน16!$BT49)</f>
        <v/>
      </c>
      <c r="AP49" s="396" t="str">
        <f ca="1">IF(AO$5="","",คะแนน16!$BU49)</f>
        <v/>
      </c>
      <c r="AQ49" s="159" t="str">
        <f ca="1">IF(AQ$5="","",คะแนน17!$BT49)</f>
        <v/>
      </c>
      <c r="AR49" s="159" t="str">
        <f ca="1">IF(AQ$5="","",คะแนน17!$BU49)</f>
        <v/>
      </c>
      <c r="AS49" s="396" t="str">
        <f ca="1">IF(AS$5="","",คะแนน18!$BT49)</f>
        <v/>
      </c>
      <c r="AT49" s="398" t="str">
        <f ca="1">IF(AS$5="","",คะแนน18!$BU49)</f>
        <v/>
      </c>
      <c r="AU49" s="197" t="str">
        <f ca="1">คุณลักษณะ!T49</f>
        <v/>
      </c>
      <c r="AV49" s="197" t="str">
        <f ca="1">อ่านคิด!P49</f>
        <v/>
      </c>
      <c r="AW49" s="509" t="str">
        <f t="shared" ca="1" si="6"/>
        <v/>
      </c>
      <c r="AX49" s="508" t="str">
        <f t="shared" ca="1" si="7"/>
        <v/>
      </c>
    </row>
    <row r="50" spans="1:50" ht="15" customHeight="1" x14ac:dyDescent="0.25">
      <c r="A50" s="355"/>
      <c r="B50" s="356">
        <f ca="1">IF(INDIRECT("ข้อมูลนักเรียน!B50")="","",INDIRECT("ข้อมูลนักเรียน!B50"))</f>
        <v>43</v>
      </c>
      <c r="C50" s="356" t="str">
        <f ca="1">IF(INDIRECT("ข้อมูลนักเรียน!C50")="","",INDIRECT("ข้อมูลนักเรียน!C50"))</f>
        <v/>
      </c>
      <c r="D50" s="357" t="str">
        <f ca="1">IF(C50="","",INDIRECT("ข้อมูลนักเรียน!D50") &amp;INDIRECT("ข้อมูลนักเรียน!E50") &amp; "  " &amp; INDIRECT("ข้อมูลนักเรียน!F50"))</f>
        <v/>
      </c>
      <c r="E50" s="396" t="str">
        <f ca="1">IF(E$5="","",คะแนน1!$BT50)</f>
        <v/>
      </c>
      <c r="F50" s="396" t="str">
        <f ca="1">IF(E$5="","",คะแนน1!$BU50)</f>
        <v/>
      </c>
      <c r="G50" s="159" t="str">
        <f ca="1">IF(G$5="","",คะแนน2!$BT50)</f>
        <v/>
      </c>
      <c r="H50" s="159" t="str">
        <f ca="1">IF(G$5="","",คะแนน2!$BU50)</f>
        <v/>
      </c>
      <c r="I50" s="396" t="str">
        <f ca="1">IF(I$5="","",คะแนน3!$BT50)</f>
        <v/>
      </c>
      <c r="J50" s="396" t="str">
        <f ca="1">IF(I$5="","",คะแนน3!$BU50)</f>
        <v/>
      </c>
      <c r="K50" s="159" t="str">
        <f ca="1">IF(K$5="","",คะแนน4!$BT50)</f>
        <v/>
      </c>
      <c r="L50" s="159" t="str">
        <f ca="1">IF(K$5="","",คะแนน4!$BU50)</f>
        <v/>
      </c>
      <c r="M50" s="396" t="str">
        <f ca="1">IF(M$5="","",คะแนน5!$BT50)</f>
        <v/>
      </c>
      <c r="N50" s="396" t="str">
        <f ca="1">IF(M$5="","",คะแนน5!$BU50)</f>
        <v/>
      </c>
      <c r="O50" s="159" t="str">
        <f ca="1">IF(O$5="","",คะแนน6!$BT50)</f>
        <v/>
      </c>
      <c r="P50" s="159" t="str">
        <f ca="1">IF(O$5="","",คะแนน6!$BU50)</f>
        <v/>
      </c>
      <c r="Q50" s="396" t="str">
        <f ca="1">IF(Q$5="","",คะแนน7!$BT50)</f>
        <v/>
      </c>
      <c r="R50" s="398" t="str">
        <f ca="1">IF(Q$5="","",คะแนน7!$BU50)</f>
        <v/>
      </c>
      <c r="S50" s="356">
        <f t="shared" ca="1" si="0"/>
        <v>43</v>
      </c>
      <c r="T50" s="356" t="str">
        <f t="shared" ca="1" si="1"/>
        <v/>
      </c>
      <c r="U50" s="357" t="str">
        <f t="shared" ca="1" si="2"/>
        <v/>
      </c>
      <c r="V50" s="396" t="str">
        <f ca="1">IF(V$5="","",คะแนน8!$BT50)</f>
        <v/>
      </c>
      <c r="W50" s="396" t="str">
        <f ca="1">IF(V$5="","",คะแนน8!$BU50)</f>
        <v/>
      </c>
      <c r="X50" s="159" t="str">
        <f ca="1">IF(X$5="","",คะแนน9!$BT50)</f>
        <v/>
      </c>
      <c r="Y50" s="159" t="str">
        <f ca="1">IF(X$5="","",คะแนน9!$BU50)</f>
        <v/>
      </c>
      <c r="Z50" s="396" t="str">
        <f ca="1">IF(Z$5="","",คะแนน10!$BT50)</f>
        <v/>
      </c>
      <c r="AA50" s="396" t="str">
        <f ca="1">IF(Z$5="","",คะแนน10!$BU50)</f>
        <v/>
      </c>
      <c r="AB50" s="159" t="str">
        <f ca="1">IF(AB$5="","",คะแนน11!$BT50)</f>
        <v/>
      </c>
      <c r="AC50" s="159" t="str">
        <f ca="1">IF(AB$5="","",คะแนน11!$BU50)</f>
        <v/>
      </c>
      <c r="AD50" s="396" t="str">
        <f ca="1">IF(AD$5="","",คะแนน12!$BT50)</f>
        <v/>
      </c>
      <c r="AE50" s="396" t="str">
        <f ca="1">IF(AD$5="","",คะแนน12!$BU50)</f>
        <v/>
      </c>
      <c r="AF50" s="159" t="str">
        <f ca="1">IF(AF$5="","",คะแนน13!$BT50)</f>
        <v/>
      </c>
      <c r="AG50" s="159" t="str">
        <f ca="1">IF(AF$5="","",คะแนน13!$BU50)</f>
        <v/>
      </c>
      <c r="AH50" s="396" t="str">
        <f ca="1">IF(AH$5="","",คะแนน14!$BT50)</f>
        <v/>
      </c>
      <c r="AI50" s="398" t="str">
        <f ca="1">IF(AH$5="","",คะแนน14!$BU50)</f>
        <v/>
      </c>
      <c r="AJ50" s="356">
        <f t="shared" ca="1" si="3"/>
        <v>43</v>
      </c>
      <c r="AK50" s="356" t="str">
        <f t="shared" ca="1" si="4"/>
        <v/>
      </c>
      <c r="AL50" s="357" t="str">
        <f t="shared" ca="1" si="5"/>
        <v/>
      </c>
      <c r="AM50" s="159" t="str">
        <f ca="1">IF(AM$5="","",คะแนน15!$BT50)</f>
        <v/>
      </c>
      <c r="AN50" s="159" t="str">
        <f ca="1">IF(AM$5="","",คะแนน15!$BU50)</f>
        <v/>
      </c>
      <c r="AO50" s="396" t="str">
        <f ca="1">IF(AO$5="","",คะแนน16!$BT50)</f>
        <v/>
      </c>
      <c r="AP50" s="396" t="str">
        <f ca="1">IF(AO$5="","",คะแนน16!$BU50)</f>
        <v/>
      </c>
      <c r="AQ50" s="159" t="str">
        <f ca="1">IF(AQ$5="","",คะแนน17!$BT50)</f>
        <v/>
      </c>
      <c r="AR50" s="159" t="str">
        <f ca="1">IF(AQ$5="","",คะแนน17!$BU50)</f>
        <v/>
      </c>
      <c r="AS50" s="396" t="str">
        <f ca="1">IF(AS$5="","",คะแนน18!$BT50)</f>
        <v/>
      </c>
      <c r="AT50" s="398" t="str">
        <f ca="1">IF(AS$5="","",คะแนน18!$BU50)</f>
        <v/>
      </c>
      <c r="AU50" s="197" t="str">
        <f ca="1">คุณลักษณะ!T50</f>
        <v/>
      </c>
      <c r="AV50" s="197" t="str">
        <f ca="1">อ่านคิด!P50</f>
        <v/>
      </c>
      <c r="AW50" s="509" t="str">
        <f t="shared" ca="1" si="6"/>
        <v/>
      </c>
      <c r="AX50" s="508" t="str">
        <f t="shared" ca="1" si="7"/>
        <v/>
      </c>
    </row>
    <row r="51" spans="1:50" ht="15" customHeight="1" x14ac:dyDescent="0.25">
      <c r="A51" s="355"/>
      <c r="B51" s="356">
        <f ca="1">IF(INDIRECT("ข้อมูลนักเรียน!B51")="","",INDIRECT("ข้อมูลนักเรียน!B51"))</f>
        <v>44</v>
      </c>
      <c r="C51" s="356" t="str">
        <f ca="1">IF(INDIRECT("ข้อมูลนักเรียน!C51")="","",INDIRECT("ข้อมูลนักเรียน!C51"))</f>
        <v/>
      </c>
      <c r="D51" s="357" t="str">
        <f ca="1">IF(C51="","",INDIRECT("ข้อมูลนักเรียน!D51") &amp;INDIRECT("ข้อมูลนักเรียน!E51") &amp; "  " &amp; INDIRECT("ข้อมูลนักเรียน!F51"))</f>
        <v/>
      </c>
      <c r="E51" s="396" t="str">
        <f ca="1">IF(E$5="","",คะแนน1!$BT51)</f>
        <v/>
      </c>
      <c r="F51" s="396" t="str">
        <f ca="1">IF(E$5="","",คะแนน1!$BU51)</f>
        <v/>
      </c>
      <c r="G51" s="159" t="str">
        <f ca="1">IF(G$5="","",คะแนน2!$BT51)</f>
        <v/>
      </c>
      <c r="H51" s="159" t="str">
        <f ca="1">IF(G$5="","",คะแนน2!$BU51)</f>
        <v/>
      </c>
      <c r="I51" s="396" t="str">
        <f ca="1">IF(I$5="","",คะแนน3!$BT51)</f>
        <v/>
      </c>
      <c r="J51" s="396" t="str">
        <f ca="1">IF(I$5="","",คะแนน3!$BU51)</f>
        <v/>
      </c>
      <c r="K51" s="159" t="str">
        <f ca="1">IF(K$5="","",คะแนน4!$BT51)</f>
        <v/>
      </c>
      <c r="L51" s="159" t="str">
        <f ca="1">IF(K$5="","",คะแนน4!$BU51)</f>
        <v/>
      </c>
      <c r="M51" s="396" t="str">
        <f ca="1">IF(M$5="","",คะแนน5!$BT51)</f>
        <v/>
      </c>
      <c r="N51" s="396" t="str">
        <f ca="1">IF(M$5="","",คะแนน5!$BU51)</f>
        <v/>
      </c>
      <c r="O51" s="159" t="str">
        <f ca="1">IF(O$5="","",คะแนน6!$BT51)</f>
        <v/>
      </c>
      <c r="P51" s="159" t="str">
        <f ca="1">IF(O$5="","",คะแนน6!$BU51)</f>
        <v/>
      </c>
      <c r="Q51" s="396" t="str">
        <f ca="1">IF(Q$5="","",คะแนน7!$BT51)</f>
        <v/>
      </c>
      <c r="R51" s="398" t="str">
        <f ca="1">IF(Q$5="","",คะแนน7!$BU51)</f>
        <v/>
      </c>
      <c r="S51" s="356">
        <f t="shared" ca="1" si="0"/>
        <v>44</v>
      </c>
      <c r="T51" s="356" t="str">
        <f t="shared" ca="1" si="1"/>
        <v/>
      </c>
      <c r="U51" s="357" t="str">
        <f t="shared" ca="1" si="2"/>
        <v/>
      </c>
      <c r="V51" s="396" t="str">
        <f ca="1">IF(V$5="","",คะแนน8!$BT51)</f>
        <v/>
      </c>
      <c r="W51" s="396" t="str">
        <f ca="1">IF(V$5="","",คะแนน8!$BU51)</f>
        <v/>
      </c>
      <c r="X51" s="159" t="str">
        <f ca="1">IF(X$5="","",คะแนน9!$BT51)</f>
        <v/>
      </c>
      <c r="Y51" s="159" t="str">
        <f ca="1">IF(X$5="","",คะแนน9!$BU51)</f>
        <v/>
      </c>
      <c r="Z51" s="396" t="str">
        <f ca="1">IF(Z$5="","",คะแนน10!$BT51)</f>
        <v/>
      </c>
      <c r="AA51" s="396" t="str">
        <f ca="1">IF(Z$5="","",คะแนน10!$BU51)</f>
        <v/>
      </c>
      <c r="AB51" s="159" t="str">
        <f ca="1">IF(AB$5="","",คะแนน11!$BT51)</f>
        <v/>
      </c>
      <c r="AC51" s="159" t="str">
        <f ca="1">IF(AB$5="","",คะแนน11!$BU51)</f>
        <v/>
      </c>
      <c r="AD51" s="396" t="str">
        <f ca="1">IF(AD$5="","",คะแนน12!$BT51)</f>
        <v/>
      </c>
      <c r="AE51" s="396" t="str">
        <f ca="1">IF(AD$5="","",คะแนน12!$BU51)</f>
        <v/>
      </c>
      <c r="AF51" s="159" t="str">
        <f ca="1">IF(AF$5="","",คะแนน13!$BT51)</f>
        <v/>
      </c>
      <c r="AG51" s="159" t="str">
        <f ca="1">IF(AF$5="","",คะแนน13!$BU51)</f>
        <v/>
      </c>
      <c r="AH51" s="396" t="str">
        <f ca="1">IF(AH$5="","",คะแนน14!$BT51)</f>
        <v/>
      </c>
      <c r="AI51" s="398" t="str">
        <f ca="1">IF(AH$5="","",คะแนน14!$BU51)</f>
        <v/>
      </c>
      <c r="AJ51" s="356">
        <f t="shared" ca="1" si="3"/>
        <v>44</v>
      </c>
      <c r="AK51" s="356" t="str">
        <f t="shared" ca="1" si="4"/>
        <v/>
      </c>
      <c r="AL51" s="357" t="str">
        <f t="shared" ca="1" si="5"/>
        <v/>
      </c>
      <c r="AM51" s="159" t="str">
        <f ca="1">IF(AM$5="","",คะแนน15!$BT51)</f>
        <v/>
      </c>
      <c r="AN51" s="159" t="str">
        <f ca="1">IF(AM$5="","",คะแนน15!$BU51)</f>
        <v/>
      </c>
      <c r="AO51" s="396" t="str">
        <f ca="1">IF(AO$5="","",คะแนน16!$BT51)</f>
        <v/>
      </c>
      <c r="AP51" s="396" t="str">
        <f ca="1">IF(AO$5="","",คะแนน16!$BU51)</f>
        <v/>
      </c>
      <c r="AQ51" s="159" t="str">
        <f ca="1">IF(AQ$5="","",คะแนน17!$BT51)</f>
        <v/>
      </c>
      <c r="AR51" s="159" t="str">
        <f ca="1">IF(AQ$5="","",คะแนน17!$BU51)</f>
        <v/>
      </c>
      <c r="AS51" s="396" t="str">
        <f ca="1">IF(AS$5="","",คะแนน18!$BT51)</f>
        <v/>
      </c>
      <c r="AT51" s="398" t="str">
        <f ca="1">IF(AS$5="","",คะแนน18!$BU51)</f>
        <v/>
      </c>
      <c r="AU51" s="197" t="str">
        <f ca="1">คุณลักษณะ!T51</f>
        <v/>
      </c>
      <c r="AV51" s="197" t="str">
        <f ca="1">อ่านคิด!P51</f>
        <v/>
      </c>
      <c r="AW51" s="509" t="str">
        <f t="shared" ca="1" si="6"/>
        <v/>
      </c>
      <c r="AX51" s="508" t="str">
        <f t="shared" ca="1" si="7"/>
        <v/>
      </c>
    </row>
    <row r="52" spans="1:50" ht="15" customHeight="1" x14ac:dyDescent="0.25">
      <c r="A52" s="355"/>
      <c r="B52" s="359">
        <f ca="1">IF(INDIRECT("ข้อมูลนักเรียน!B52")="","",INDIRECT("ข้อมูลนักเรียน!B52"))</f>
        <v>45</v>
      </c>
      <c r="C52" s="359" t="str">
        <f ca="1">IF(INDIRECT("ข้อมูลนักเรียน!C52")="","",INDIRECT("ข้อมูลนักเรียน!C52"))</f>
        <v/>
      </c>
      <c r="D52" s="360" t="str">
        <f ca="1">IF(C52="","",INDIRECT("ข้อมูลนักเรียน!D52") &amp;INDIRECT("ข้อมูลนักเรียน!E52") &amp; "  " &amp; INDIRECT("ข้อมูลนักเรียน!F52"))</f>
        <v/>
      </c>
      <c r="E52" s="397" t="str">
        <f ca="1">IF(E$5="","",คะแนน1!$BT52)</f>
        <v/>
      </c>
      <c r="F52" s="397" t="str">
        <f ca="1">IF(E$5="","",คะแนน1!$BU52)</f>
        <v/>
      </c>
      <c r="G52" s="138" t="str">
        <f ca="1">IF(G$5="","",คะแนน2!$BT52)</f>
        <v/>
      </c>
      <c r="H52" s="138" t="str">
        <f ca="1">IF(G$5="","",คะแนน2!$BU52)</f>
        <v/>
      </c>
      <c r="I52" s="397" t="str">
        <f ca="1">IF(I$5="","",คะแนน3!$BT52)</f>
        <v/>
      </c>
      <c r="J52" s="397" t="str">
        <f ca="1">IF(I$5="","",คะแนน3!$BU52)</f>
        <v/>
      </c>
      <c r="K52" s="138" t="str">
        <f ca="1">IF(K$5="","",คะแนน4!$BT52)</f>
        <v/>
      </c>
      <c r="L52" s="138" t="str">
        <f ca="1">IF(K$5="","",คะแนน4!$BU52)</f>
        <v/>
      </c>
      <c r="M52" s="397" t="str">
        <f ca="1">IF(M$5="","",คะแนน5!$BT52)</f>
        <v/>
      </c>
      <c r="N52" s="397" t="str">
        <f ca="1">IF(M$5="","",คะแนน5!$BU52)</f>
        <v/>
      </c>
      <c r="O52" s="138" t="str">
        <f ca="1">IF(O$5="","",คะแนน6!$BT52)</f>
        <v/>
      </c>
      <c r="P52" s="138" t="str">
        <f ca="1">IF(O$5="","",คะแนน6!$BU52)</f>
        <v/>
      </c>
      <c r="Q52" s="397" t="str">
        <f ca="1">IF(Q$5="","",คะแนน7!$BT52)</f>
        <v/>
      </c>
      <c r="R52" s="399" t="str">
        <f ca="1">IF(Q$5="","",คะแนน7!$BU52)</f>
        <v/>
      </c>
      <c r="S52" s="359">
        <f t="shared" ca="1" si="0"/>
        <v>45</v>
      </c>
      <c r="T52" s="359" t="str">
        <f t="shared" ca="1" si="1"/>
        <v/>
      </c>
      <c r="U52" s="360" t="str">
        <f t="shared" ca="1" si="2"/>
        <v/>
      </c>
      <c r="V52" s="397" t="str">
        <f ca="1">IF(V$5="","",คะแนน8!$BT52)</f>
        <v/>
      </c>
      <c r="W52" s="397" t="str">
        <f ca="1">IF(V$5="","",คะแนน8!$BU52)</f>
        <v/>
      </c>
      <c r="X52" s="138" t="str">
        <f ca="1">IF(X$5="","",คะแนน9!$BT52)</f>
        <v/>
      </c>
      <c r="Y52" s="138" t="str">
        <f ca="1">IF(X$5="","",คะแนน9!$BU52)</f>
        <v/>
      </c>
      <c r="Z52" s="397" t="str">
        <f ca="1">IF(Z$5="","",คะแนน10!$BT52)</f>
        <v/>
      </c>
      <c r="AA52" s="397" t="str">
        <f ca="1">IF(Z$5="","",คะแนน10!$BU52)</f>
        <v/>
      </c>
      <c r="AB52" s="138" t="str">
        <f ca="1">IF(AB$5="","",คะแนน11!$BT52)</f>
        <v/>
      </c>
      <c r="AC52" s="138" t="str">
        <f ca="1">IF(AB$5="","",คะแนน11!$BU52)</f>
        <v/>
      </c>
      <c r="AD52" s="397" t="str">
        <f ca="1">IF(AD$5="","",คะแนน12!$BT52)</f>
        <v/>
      </c>
      <c r="AE52" s="397" t="str">
        <f ca="1">IF(AD$5="","",คะแนน12!$BU52)</f>
        <v/>
      </c>
      <c r="AF52" s="138" t="str">
        <f ca="1">IF(AF$5="","",คะแนน13!$BT52)</f>
        <v/>
      </c>
      <c r="AG52" s="138" t="str">
        <f ca="1">IF(AF$5="","",คะแนน13!$BU52)</f>
        <v/>
      </c>
      <c r="AH52" s="397" t="str">
        <f ca="1">IF(AH$5="","",คะแนน14!$BT52)</f>
        <v/>
      </c>
      <c r="AI52" s="399" t="str">
        <f ca="1">IF(AH$5="","",คะแนน14!$BU52)</f>
        <v/>
      </c>
      <c r="AJ52" s="359">
        <f t="shared" ca="1" si="3"/>
        <v>45</v>
      </c>
      <c r="AK52" s="359" t="str">
        <f t="shared" ca="1" si="4"/>
        <v/>
      </c>
      <c r="AL52" s="360" t="str">
        <f t="shared" ca="1" si="5"/>
        <v/>
      </c>
      <c r="AM52" s="138" t="str">
        <f ca="1">IF(AM$5="","",คะแนน15!$BT52)</f>
        <v/>
      </c>
      <c r="AN52" s="138" t="str">
        <f ca="1">IF(AM$5="","",คะแนน15!$BU52)</f>
        <v/>
      </c>
      <c r="AO52" s="397" t="str">
        <f ca="1">IF(AO$5="","",คะแนน16!$BT52)</f>
        <v/>
      </c>
      <c r="AP52" s="397" t="str">
        <f ca="1">IF(AO$5="","",คะแนน16!$BU52)</f>
        <v/>
      </c>
      <c r="AQ52" s="138" t="str">
        <f ca="1">IF(AQ$5="","",คะแนน17!$BT52)</f>
        <v/>
      </c>
      <c r="AR52" s="138" t="str">
        <f ca="1">IF(AQ$5="","",คะแนน17!$BU52)</f>
        <v/>
      </c>
      <c r="AS52" s="397" t="str">
        <f ca="1">IF(AS$5="","",คะแนน18!$BT52)</f>
        <v/>
      </c>
      <c r="AT52" s="399" t="str">
        <f ca="1">IF(AS$5="","",คะแนน18!$BU52)</f>
        <v/>
      </c>
      <c r="AU52" s="218" t="str">
        <f ca="1">คุณลักษณะ!T52</f>
        <v/>
      </c>
      <c r="AV52" s="218" t="str">
        <f ca="1">อ่านคิด!P52</f>
        <v/>
      </c>
      <c r="AW52" s="510" t="str">
        <f t="shared" ca="1" si="6"/>
        <v/>
      </c>
      <c r="AX52" s="508" t="str">
        <f t="shared" ca="1" si="7"/>
        <v/>
      </c>
    </row>
    <row r="53" spans="1:50" x14ac:dyDescent="0.3">
      <c r="A53" s="354"/>
      <c r="B53" s="354"/>
      <c r="C53" s="354"/>
      <c r="D53" s="354"/>
      <c r="E53" s="354"/>
      <c r="F53" s="354"/>
      <c r="G53" s="354"/>
      <c r="H53" s="354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  <c r="AL53" s="354"/>
      <c r="AM53" s="354"/>
      <c r="AN53" s="354"/>
      <c r="AO53" s="354"/>
      <c r="AP53" s="354"/>
      <c r="AQ53" s="354"/>
      <c r="AR53" s="354"/>
      <c r="AS53" s="354"/>
      <c r="AT53" s="354"/>
      <c r="AU53" s="354"/>
      <c r="AV53" s="354"/>
      <c r="AW53" s="354"/>
      <c r="AX53" s="354"/>
    </row>
  </sheetData>
  <sheetProtection algorithmName="SHA-512" hashValue="T/Nc+rd0H7q79kTDaOhIYlHkjsZ6ZoLRTdP60gqxTe18ZYZhpIgBFvyaFj0y9GxXvhJNVyGzm0/7zoBkfv3AIA==" saltValue="wdM5G6ApBmaq+3vuIPL/1A==" spinCount="100000" sheet="1" objects="1" scenarios="1"/>
  <mergeCells count="48">
    <mergeCell ref="AC6:AC7"/>
    <mergeCell ref="AI6:AI7"/>
    <mergeCell ref="Z5:AA5"/>
    <mergeCell ref="AA6:AA7"/>
    <mergeCell ref="AW5:AW7"/>
    <mergeCell ref="AU5:AU7"/>
    <mergeCell ref="AV5:AV7"/>
    <mergeCell ref="AO5:AP5"/>
    <mergeCell ref="AQ5:AR5"/>
    <mergeCell ref="AP6:AP7"/>
    <mergeCell ref="AR6:AR7"/>
    <mergeCell ref="AS5:AT5"/>
    <mergeCell ref="AT6:AT7"/>
    <mergeCell ref="AM5:AN5"/>
    <mergeCell ref="AN6:AN7"/>
    <mergeCell ref="AB5:AC5"/>
    <mergeCell ref="AD5:AE5"/>
    <mergeCell ref="AK5:AK7"/>
    <mergeCell ref="AL5:AL7"/>
    <mergeCell ref="AJ5:AJ7"/>
    <mergeCell ref="Q5:R5"/>
    <mergeCell ref="V5:W5"/>
    <mergeCell ref="R6:R7"/>
    <mergeCell ref="W6:W7"/>
    <mergeCell ref="X5:Y5"/>
    <mergeCell ref="Y6:Y7"/>
    <mergeCell ref="S5:S7"/>
    <mergeCell ref="T5:T7"/>
    <mergeCell ref="U5:U7"/>
    <mergeCell ref="AE6:AE7"/>
    <mergeCell ref="AF5:AG5"/>
    <mergeCell ref="AH5:AI5"/>
    <mergeCell ref="AG6:AG7"/>
    <mergeCell ref="B5:B7"/>
    <mergeCell ref="C5:C7"/>
    <mergeCell ref="D5:D7"/>
    <mergeCell ref="O5:P5"/>
    <mergeCell ref="N6:N7"/>
    <mergeCell ref="P6:P7"/>
    <mergeCell ref="E5:F5"/>
    <mergeCell ref="G5:H5"/>
    <mergeCell ref="F6:F7"/>
    <mergeCell ref="H6:H7"/>
    <mergeCell ref="I5:J5"/>
    <mergeCell ref="K5:L5"/>
    <mergeCell ref="J6:J7"/>
    <mergeCell ref="L6:L7"/>
    <mergeCell ref="M5:N5"/>
  </mergeCells>
  <printOptions horizontalCentered="1"/>
  <pageMargins left="0.15748031496062992" right="0.15748031496062992" top="0.31496062992125984" bottom="0.31496062992125984" header="0.31496062992125984" footer="0.31496062992125984"/>
  <pageSetup paperSize="9" scale="98" fitToWidth="0" orientation="portrait" r:id="rId1"/>
  <colBreaks count="2" manualBreakCount="2">
    <brk id="18" max="1048575" man="1"/>
    <brk id="35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CE63"/>
  <sheetViews>
    <sheetView workbookViewId="0">
      <pane xSplit="6" ySplit="7" topLeftCell="I8" activePane="bottomRight" state="frozen"/>
      <selection activeCell="D3" sqref="D3"/>
      <selection pane="topRight" activeCell="D3" sqref="D3"/>
      <selection pane="bottomLeft" activeCell="D3" sqref="D3"/>
      <selection pane="bottomRight" activeCell="BQ24" sqref="BQ24"/>
    </sheetView>
  </sheetViews>
  <sheetFormatPr defaultColWidth="0" defaultRowHeight="0" customHeight="1" zeroHeight="1" x14ac:dyDescent="0.25"/>
  <cols>
    <col min="1" max="1" width="3.375" style="223" customWidth="1"/>
    <col min="2" max="2" width="3.5" style="223" customWidth="1"/>
    <col min="3" max="3" width="6.875" style="223" customWidth="1"/>
    <col min="4" max="4" width="12.625" style="223" customWidth="1"/>
    <col min="5" max="6" width="5.125" style="223" customWidth="1"/>
    <col min="7" max="8" width="4.75" style="223" hidden="1" customWidth="1"/>
    <col min="9" max="12" width="3.625" style="224" customWidth="1"/>
    <col min="13" max="33" width="3.625" style="223" customWidth="1"/>
    <col min="34" max="36" width="5.875" style="223" customWidth="1"/>
    <col min="37" max="61" width="3.25" style="223" customWidth="1"/>
    <col min="62" max="62" width="5.125" style="223" customWidth="1"/>
    <col min="63" max="63" width="3.875" style="223" customWidth="1"/>
    <col min="64" max="64" width="4.5" style="223" customWidth="1"/>
    <col min="65" max="65" width="4" style="223" customWidth="1"/>
    <col min="66" max="66" width="4.5" style="223" customWidth="1"/>
    <col min="67" max="67" width="3.625" style="223" customWidth="1"/>
    <col min="68" max="68" width="5.125" style="223" customWidth="1"/>
    <col min="69" max="70" width="8.125" style="223" customWidth="1"/>
    <col min="71" max="73" width="6.625" style="223" customWidth="1"/>
    <col min="74" max="74" width="7.125" style="223" hidden="1" customWidth="1"/>
    <col min="75" max="75" width="5.5" style="223" customWidth="1"/>
    <col min="76" max="76" width="13.375" style="223" customWidth="1"/>
    <col min="77" max="77" width="9" style="223" customWidth="1"/>
    <col min="78" max="83" width="0" style="146" hidden="1" customWidth="1"/>
    <col min="84" max="16384" width="9" style="146" hidden="1"/>
  </cols>
  <sheetData>
    <row r="1" spans="1:77" ht="18" customHeight="1" x14ac:dyDescent="0.25">
      <c r="A1" s="98"/>
      <c r="B1" s="98"/>
      <c r="C1" s="98"/>
      <c r="D1" s="98"/>
      <c r="E1" s="98"/>
      <c r="F1" s="98"/>
      <c r="G1" s="98"/>
      <c r="H1" s="98"/>
      <c r="I1" s="173"/>
      <c r="J1" s="173"/>
      <c r="K1" s="173"/>
      <c r="L1" s="173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385" t="s">
        <v>306</v>
      </c>
      <c r="BB1" s="98"/>
      <c r="BC1" s="385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385" t="s">
        <v>302</v>
      </c>
      <c r="BR1" s="98"/>
      <c r="BS1" s="98"/>
      <c r="BT1" s="98"/>
      <c r="BU1" s="98"/>
      <c r="BV1" s="98"/>
      <c r="BW1" s="98"/>
      <c r="BX1" s="98"/>
      <c r="BY1" s="98"/>
    </row>
    <row r="2" spans="1:77" ht="33.75" customHeight="1" x14ac:dyDescent="0.25">
      <c r="A2" s="98"/>
      <c r="B2" s="98"/>
      <c r="C2" s="98"/>
      <c r="D2" s="98"/>
      <c r="E2" s="98"/>
      <c r="F2" s="98"/>
      <c r="G2" s="98"/>
      <c r="H2" s="98"/>
      <c r="I2" s="173"/>
      <c r="J2" s="173"/>
      <c r="K2" s="173"/>
      <c r="L2" s="173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390" t="s">
        <v>307</v>
      </c>
      <c r="BB2" s="98"/>
      <c r="BC2" s="385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385" t="s">
        <v>301</v>
      </c>
      <c r="BR2" s="98"/>
      <c r="BS2" s="98"/>
      <c r="BT2" s="98"/>
      <c r="BU2" s="98"/>
      <c r="BV2" s="98"/>
      <c r="BW2" s="98"/>
      <c r="BX2" s="98"/>
      <c r="BY2" s="98"/>
    </row>
    <row r="3" spans="1:77" ht="17.25" customHeight="1" x14ac:dyDescent="0.3">
      <c r="A3" s="98"/>
      <c r="B3" s="744" t="s">
        <v>11</v>
      </c>
      <c r="C3" s="745"/>
      <c r="D3" s="441" t="str">
        <f ca="1">IF(INDIRECT("หน้าหลัก!D18")="","",INDIRECT("หน้าหลัก!D18"))</f>
        <v>ท15101</v>
      </c>
      <c r="E3" s="750" t="str">
        <f ca="1">IF(INDIRECT("หน้าหลัก!H18")="","",INDIRECT("หน้าหลัก!H18")&amp;" ชั่วโมง/ปี")</f>
        <v>160 ชั่วโมง/ปี</v>
      </c>
      <c r="F3" s="751"/>
      <c r="G3" s="174"/>
      <c r="H3" s="175"/>
      <c r="I3" s="732" t="s">
        <v>138</v>
      </c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4"/>
      <c r="X3" s="733" t="str">
        <f>I3</f>
        <v>การประเมินผล ภาคเรียนที่ 1</v>
      </c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4"/>
      <c r="AK3" s="717" t="s">
        <v>137</v>
      </c>
      <c r="AL3" s="717"/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 t="str">
        <f>AK3</f>
        <v>การประเมินผล ภาคเรียนที่ 2</v>
      </c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24" t="s">
        <v>139</v>
      </c>
      <c r="BR3" s="725"/>
      <c r="BS3" s="725"/>
      <c r="BT3" s="725"/>
      <c r="BU3" s="725"/>
      <c r="BV3" s="725"/>
      <c r="BW3" s="726"/>
      <c r="BX3" s="721" t="s">
        <v>38</v>
      </c>
      <c r="BY3" s="98"/>
    </row>
    <row r="4" spans="1:77" ht="18" customHeight="1" x14ac:dyDescent="0.3">
      <c r="A4" s="98"/>
      <c r="B4" s="746" t="s">
        <v>4</v>
      </c>
      <c r="C4" s="747"/>
      <c r="D4" s="748" t="str">
        <f ca="1">IF(INDIRECT("หน้าหลัก!E18")="","",INDIRECT("หน้าหลัก!E18"))</f>
        <v>ภาษาไทย</v>
      </c>
      <c r="E4" s="748"/>
      <c r="F4" s="749"/>
      <c r="G4" s="176"/>
      <c r="H4" s="177"/>
      <c r="I4" s="732" t="s">
        <v>135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4"/>
      <c r="X4" s="733" t="str">
        <f>I4</f>
        <v>ตัวชี้วัด / ผลการเรียนรู้</v>
      </c>
      <c r="Y4" s="733"/>
      <c r="Z4" s="733"/>
      <c r="AA4" s="733"/>
      <c r="AB4" s="733"/>
      <c r="AC4" s="733"/>
      <c r="AD4" s="733"/>
      <c r="AE4" s="733"/>
      <c r="AF4" s="733"/>
      <c r="AG4" s="734"/>
      <c r="AH4" s="727" t="s">
        <v>132</v>
      </c>
      <c r="AI4" s="743" t="s">
        <v>305</v>
      </c>
      <c r="AJ4" s="727" t="s">
        <v>132</v>
      </c>
      <c r="AK4" s="717" t="s">
        <v>135</v>
      </c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 t="str">
        <f>AK4</f>
        <v>ตัวชี้วัด / ผลการเรียนรู้</v>
      </c>
      <c r="BC4" s="717"/>
      <c r="BD4" s="717"/>
      <c r="BE4" s="717"/>
      <c r="BF4" s="717"/>
      <c r="BG4" s="717"/>
      <c r="BH4" s="717"/>
      <c r="BI4" s="717"/>
      <c r="BJ4" s="743" t="s">
        <v>132</v>
      </c>
      <c r="BK4" s="727" t="s">
        <v>304</v>
      </c>
      <c r="BL4" s="727"/>
      <c r="BM4" s="727"/>
      <c r="BN4" s="727"/>
      <c r="BO4" s="727"/>
      <c r="BP4" s="743" t="s">
        <v>132</v>
      </c>
      <c r="BQ4" s="728" t="s">
        <v>318</v>
      </c>
      <c r="BR4" s="728" t="s">
        <v>319</v>
      </c>
      <c r="BS4" s="728" t="s">
        <v>133</v>
      </c>
      <c r="BT4" s="728" t="s">
        <v>136</v>
      </c>
      <c r="BU4" s="727" t="s">
        <v>69</v>
      </c>
      <c r="BV4" s="728" t="s">
        <v>140</v>
      </c>
      <c r="BW4" s="727" t="s">
        <v>241</v>
      </c>
      <c r="BX4" s="722"/>
      <c r="BY4" s="98"/>
    </row>
    <row r="5" spans="1:77" ht="18" customHeight="1" x14ac:dyDescent="0.25">
      <c r="A5" s="98"/>
      <c r="B5" s="727" t="s">
        <v>73</v>
      </c>
      <c r="C5" s="743" t="s">
        <v>86</v>
      </c>
      <c r="D5" s="727" t="s">
        <v>87</v>
      </c>
      <c r="E5" s="738" t="s">
        <v>131</v>
      </c>
      <c r="F5" s="739"/>
      <c r="G5" s="178"/>
      <c r="H5" s="179"/>
      <c r="I5" s="736">
        <v>1</v>
      </c>
      <c r="J5" s="736">
        <v>2</v>
      </c>
      <c r="K5" s="736">
        <v>3</v>
      </c>
      <c r="L5" s="736">
        <v>4</v>
      </c>
      <c r="M5" s="736">
        <v>5</v>
      </c>
      <c r="N5" s="736">
        <v>6</v>
      </c>
      <c r="O5" s="736">
        <v>7</v>
      </c>
      <c r="P5" s="736">
        <v>8</v>
      </c>
      <c r="Q5" s="736">
        <v>9</v>
      </c>
      <c r="R5" s="736">
        <v>10</v>
      </c>
      <c r="S5" s="736">
        <v>11</v>
      </c>
      <c r="T5" s="736">
        <v>12</v>
      </c>
      <c r="U5" s="736">
        <v>13</v>
      </c>
      <c r="V5" s="736">
        <v>14</v>
      </c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27"/>
      <c r="AI5" s="743"/>
      <c r="AJ5" s="727"/>
      <c r="AK5" s="742">
        <v>15</v>
      </c>
      <c r="AL5" s="742">
        <v>16</v>
      </c>
      <c r="AM5" s="742">
        <v>17</v>
      </c>
      <c r="AN5" s="742">
        <v>18</v>
      </c>
      <c r="AO5" s="742">
        <v>19</v>
      </c>
      <c r="AP5" s="742">
        <v>20</v>
      </c>
      <c r="AQ5" s="742">
        <v>21</v>
      </c>
      <c r="AR5" s="742">
        <v>22</v>
      </c>
      <c r="AS5" s="742">
        <v>23</v>
      </c>
      <c r="AT5" s="742">
        <v>24</v>
      </c>
      <c r="AU5" s="742">
        <v>25</v>
      </c>
      <c r="AV5" s="742">
        <v>26</v>
      </c>
      <c r="AW5" s="742">
        <v>27</v>
      </c>
      <c r="AX5" s="742">
        <v>28</v>
      </c>
      <c r="AY5" s="742"/>
      <c r="AZ5" s="742"/>
      <c r="BA5" s="742"/>
      <c r="BB5" s="742"/>
      <c r="BC5" s="742"/>
      <c r="BD5" s="742"/>
      <c r="BE5" s="742"/>
      <c r="BF5" s="742"/>
      <c r="BG5" s="742"/>
      <c r="BH5" s="742"/>
      <c r="BI5" s="742"/>
      <c r="BJ5" s="743"/>
      <c r="BK5" s="735" t="s">
        <v>316</v>
      </c>
      <c r="BL5" s="735"/>
      <c r="BM5" s="735" t="s">
        <v>303</v>
      </c>
      <c r="BN5" s="735"/>
      <c r="BO5" s="735" t="s">
        <v>49</v>
      </c>
      <c r="BP5" s="743"/>
      <c r="BQ5" s="729"/>
      <c r="BR5" s="729"/>
      <c r="BS5" s="729"/>
      <c r="BT5" s="729"/>
      <c r="BU5" s="727"/>
      <c r="BV5" s="729"/>
      <c r="BW5" s="727"/>
      <c r="BX5" s="722"/>
      <c r="BY5" s="98"/>
    </row>
    <row r="6" spans="1:77" ht="18" customHeight="1" x14ac:dyDescent="0.3">
      <c r="A6" s="98"/>
      <c r="B6" s="727"/>
      <c r="C6" s="743"/>
      <c r="D6" s="727"/>
      <c r="E6" s="740"/>
      <c r="F6" s="741"/>
      <c r="G6" s="178"/>
      <c r="H6" s="179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37"/>
      <c r="U6" s="737"/>
      <c r="V6" s="737"/>
      <c r="W6" s="737"/>
      <c r="X6" s="737"/>
      <c r="Y6" s="737"/>
      <c r="Z6" s="737"/>
      <c r="AA6" s="737"/>
      <c r="AB6" s="737"/>
      <c r="AC6" s="737"/>
      <c r="AD6" s="737"/>
      <c r="AE6" s="737"/>
      <c r="AF6" s="737"/>
      <c r="AG6" s="737"/>
      <c r="AH6" s="727"/>
      <c r="AI6" s="743"/>
      <c r="AJ6" s="727"/>
      <c r="AK6" s="742"/>
      <c r="AL6" s="742"/>
      <c r="AM6" s="742"/>
      <c r="AN6" s="742"/>
      <c r="AO6" s="742"/>
      <c r="AP6" s="742"/>
      <c r="AQ6" s="742"/>
      <c r="AR6" s="742"/>
      <c r="AS6" s="742"/>
      <c r="AT6" s="742"/>
      <c r="AU6" s="742"/>
      <c r="AV6" s="742"/>
      <c r="AW6" s="742"/>
      <c r="AX6" s="742"/>
      <c r="AY6" s="742"/>
      <c r="AZ6" s="742"/>
      <c r="BA6" s="742"/>
      <c r="BB6" s="742"/>
      <c r="BC6" s="742"/>
      <c r="BD6" s="742"/>
      <c r="BE6" s="742"/>
      <c r="BF6" s="742"/>
      <c r="BG6" s="742"/>
      <c r="BH6" s="742"/>
      <c r="BI6" s="742"/>
      <c r="BJ6" s="743"/>
      <c r="BK6" s="430" t="str">
        <f ca="1">100-INDIRECT("หน้าหลัก!L18") &amp; "%"</f>
        <v>80%</v>
      </c>
      <c r="BL6" s="391" t="s">
        <v>317</v>
      </c>
      <c r="BM6" s="430" t="str">
        <f ca="1">INDIRECT("หน้าหลัก!L18") &amp; "%"</f>
        <v>20%</v>
      </c>
      <c r="BN6" s="391" t="s">
        <v>317</v>
      </c>
      <c r="BO6" s="735"/>
      <c r="BP6" s="743"/>
      <c r="BQ6" s="730"/>
      <c r="BR6" s="730"/>
      <c r="BS6" s="730"/>
      <c r="BT6" s="730"/>
      <c r="BU6" s="727"/>
      <c r="BV6" s="729"/>
      <c r="BW6" s="727"/>
      <c r="BX6" s="722"/>
      <c r="BY6" s="98"/>
    </row>
    <row r="7" spans="1:77" ht="18" customHeight="1" x14ac:dyDescent="0.25">
      <c r="A7" s="98"/>
      <c r="B7" s="727"/>
      <c r="C7" s="743"/>
      <c r="D7" s="727"/>
      <c r="E7" s="719" t="s">
        <v>134</v>
      </c>
      <c r="F7" s="719"/>
      <c r="G7" s="182"/>
      <c r="H7" s="183"/>
      <c r="I7" s="507">
        <v>5</v>
      </c>
      <c r="J7" s="507">
        <v>5</v>
      </c>
      <c r="K7" s="507">
        <v>5</v>
      </c>
      <c r="L7" s="507">
        <v>5</v>
      </c>
      <c r="M7" s="507">
        <v>5</v>
      </c>
      <c r="N7" s="507">
        <v>5</v>
      </c>
      <c r="O7" s="507">
        <v>5</v>
      </c>
      <c r="P7" s="507">
        <v>5</v>
      </c>
      <c r="Q7" s="507">
        <v>5</v>
      </c>
      <c r="R7" s="507">
        <v>5</v>
      </c>
      <c r="S7" s="507">
        <v>5</v>
      </c>
      <c r="T7" s="507">
        <v>5</v>
      </c>
      <c r="U7" s="507">
        <v>5</v>
      </c>
      <c r="V7" s="507">
        <v>5</v>
      </c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1">
        <f>SUM(I7:AG7)</f>
        <v>70</v>
      </c>
      <c r="AI7" s="435">
        <v>30</v>
      </c>
      <c r="AJ7" s="432">
        <f>AH7+AI7</f>
        <v>100</v>
      </c>
      <c r="AK7" s="507">
        <v>5</v>
      </c>
      <c r="AL7" s="507">
        <v>5</v>
      </c>
      <c r="AM7" s="507">
        <v>5</v>
      </c>
      <c r="AN7" s="507">
        <v>5</v>
      </c>
      <c r="AO7" s="507">
        <v>5</v>
      </c>
      <c r="AP7" s="507">
        <v>5</v>
      </c>
      <c r="AQ7" s="507">
        <v>5</v>
      </c>
      <c r="AR7" s="507">
        <v>5</v>
      </c>
      <c r="AS7" s="507">
        <v>5</v>
      </c>
      <c r="AT7" s="507">
        <v>5</v>
      </c>
      <c r="AU7" s="507">
        <v>5</v>
      </c>
      <c r="AV7" s="507">
        <v>5</v>
      </c>
      <c r="AW7" s="507">
        <v>5</v>
      </c>
      <c r="AX7" s="507">
        <v>5</v>
      </c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3">
        <f>SUM(AK7:BI7)</f>
        <v>70</v>
      </c>
      <c r="BK7" s="436">
        <v>60</v>
      </c>
      <c r="BL7" s="434">
        <f ca="1">BO7*BK6</f>
        <v>24</v>
      </c>
      <c r="BM7" s="437">
        <v>100</v>
      </c>
      <c r="BN7" s="434">
        <f ca="1">BO7*BM6</f>
        <v>6</v>
      </c>
      <c r="BO7" s="436">
        <v>30</v>
      </c>
      <c r="BP7" s="433">
        <f>SUM(BJ7,BO7)</f>
        <v>100</v>
      </c>
      <c r="BQ7" s="421">
        <f>AJ7</f>
        <v>100</v>
      </c>
      <c r="BR7" s="421">
        <f>BP7</f>
        <v>100</v>
      </c>
      <c r="BS7" s="421">
        <f>BQ7+BR7</f>
        <v>200</v>
      </c>
      <c r="BT7" s="421">
        <v>100</v>
      </c>
      <c r="BU7" s="727"/>
      <c r="BV7" s="730"/>
      <c r="BW7" s="727"/>
      <c r="BX7" s="723"/>
      <c r="BY7" s="98"/>
    </row>
    <row r="8" spans="1:77" ht="15.75" customHeight="1" x14ac:dyDescent="0.25">
      <c r="A8" s="98"/>
      <c r="B8" s="152">
        <f ca="1">เวลาเรียน1!B8</f>
        <v>1</v>
      </c>
      <c r="C8" s="152" t="str">
        <f ca="1">เวลาเรียน1!C8</f>
        <v>502</v>
      </c>
      <c r="D8" s="654" t="str">
        <f ca="1">เวลาเรียน1!D8</f>
        <v>เด็กชายบูรพา     สะเทินร้มย์</v>
      </c>
      <c r="E8" s="731"/>
      <c r="F8" s="655"/>
      <c r="G8" s="186"/>
      <c r="H8" s="187"/>
      <c r="I8" s="188">
        <v>4</v>
      </c>
      <c r="J8" s="155">
        <v>3</v>
      </c>
      <c r="K8" s="155">
        <v>3</v>
      </c>
      <c r="L8" s="155">
        <v>4</v>
      </c>
      <c r="M8" s="156">
        <v>3</v>
      </c>
      <c r="N8" s="188">
        <v>3</v>
      </c>
      <c r="O8" s="155">
        <v>3</v>
      </c>
      <c r="P8" s="155">
        <v>4</v>
      </c>
      <c r="Q8" s="155">
        <v>3</v>
      </c>
      <c r="R8" s="156">
        <v>4</v>
      </c>
      <c r="S8" s="188">
        <v>3</v>
      </c>
      <c r="T8" s="155">
        <v>4</v>
      </c>
      <c r="U8" s="155">
        <v>3</v>
      </c>
      <c r="V8" s="155">
        <v>3</v>
      </c>
      <c r="W8" s="156"/>
      <c r="X8" s="188"/>
      <c r="Y8" s="155"/>
      <c r="Z8" s="155"/>
      <c r="AA8" s="155"/>
      <c r="AB8" s="156"/>
      <c r="AC8" s="190"/>
      <c r="AD8" s="190"/>
      <c r="AE8" s="190"/>
      <c r="AF8" s="190"/>
      <c r="AG8" s="191"/>
      <c r="AH8" s="192">
        <f t="shared" ref="AH8:AH52" ca="1" si="0">IF(C8="","",SUMIF(I8:AG8,"&lt;&gt;-1"))</f>
        <v>47</v>
      </c>
      <c r="AI8" s="189">
        <v>18</v>
      </c>
      <c r="AJ8" s="158">
        <f t="shared" ref="AJ8:AJ52" ca="1" si="1">IF(C8="","",SUMIF(AH8:AI8,"&lt;&gt;-1"))</f>
        <v>65</v>
      </c>
      <c r="AK8" s="189">
        <v>3</v>
      </c>
      <c r="AL8" s="190">
        <v>3</v>
      </c>
      <c r="AM8" s="190">
        <v>3</v>
      </c>
      <c r="AN8" s="190">
        <v>3</v>
      </c>
      <c r="AO8" s="191">
        <v>3</v>
      </c>
      <c r="AP8" s="189">
        <v>3</v>
      </c>
      <c r="AQ8" s="190">
        <v>2</v>
      </c>
      <c r="AR8" s="190">
        <v>2</v>
      </c>
      <c r="AS8" s="190">
        <v>2</v>
      </c>
      <c r="AT8" s="191">
        <v>3</v>
      </c>
      <c r="AU8" s="189">
        <v>2</v>
      </c>
      <c r="AV8" s="190">
        <v>3</v>
      </c>
      <c r="AW8" s="190">
        <v>3</v>
      </c>
      <c r="AX8" s="190">
        <v>2</v>
      </c>
      <c r="AY8" s="389"/>
      <c r="AZ8" s="426"/>
      <c r="BA8" s="191"/>
      <c r="BB8" s="189"/>
      <c r="BC8" s="190"/>
      <c r="BD8" s="190"/>
      <c r="BE8" s="191"/>
      <c r="BF8" s="386"/>
      <c r="BG8" s="190"/>
      <c r="BH8" s="190"/>
      <c r="BI8" s="191"/>
      <c r="BJ8" s="192">
        <f t="shared" ref="BJ8:BJ52" ca="1" si="2">IF(C8="","",SUMIF(AK8:BI8,"&lt;&gt;-1"))</f>
        <v>37</v>
      </c>
      <c r="BK8" s="189">
        <v>38</v>
      </c>
      <c r="BL8" s="438">
        <f t="shared" ref="BL8:BL52" ca="1" si="3">IF(C8="","",ROUND(BK8*BL$7/BK$7,0))</f>
        <v>15</v>
      </c>
      <c r="BM8" s="364">
        <v>40</v>
      </c>
      <c r="BN8" s="438">
        <f t="shared" ref="BN8:BN52" ca="1" si="4">IF(C8="","",ROUND(BM8*BN$7/BM$7,0))</f>
        <v>2</v>
      </c>
      <c r="BO8" s="159">
        <f t="shared" ref="BO8:BO52" ca="1" si="5">IF(C8="","",BL8+BN8)</f>
        <v>17</v>
      </c>
      <c r="BP8" s="158">
        <f ca="1">IF(C8="","",SUM(BJ8,BO8))</f>
        <v>54</v>
      </c>
      <c r="BQ8" s="193">
        <f ca="1">AJ8</f>
        <v>65</v>
      </c>
      <c r="BR8" s="194">
        <f ca="1">BP8</f>
        <v>54</v>
      </c>
      <c r="BS8" s="195">
        <f t="shared" ref="BS8:BS52" ca="1" si="6">IF(C8="","",BQ8+BR8)</f>
        <v>119</v>
      </c>
      <c r="BT8" s="196">
        <f t="shared" ref="BT8:BT52" ca="1" si="7">IF(C8="","",ROUND(BS8/BS$7*BT$7,0))</f>
        <v>60</v>
      </c>
      <c r="BU8" s="158">
        <f ca="1">IF(BT8="","",IF(BX8&lt;&gt;"","-",IF(BW8&lt;&gt;"",BW8,IF(COUNTIF(I8:BP8,"-1")&gt;0,"ร",VLOOKUP(BT8,หน้าหลัก!Q$5:U$13,4,TRUE)))))</f>
        <v>2</v>
      </c>
      <c r="BV8" s="197" t="str">
        <f ca="1">BU8&amp;ข้อมูลนักเรียน!G8</f>
        <v>2ชาย</v>
      </c>
      <c r="BW8" s="198"/>
      <c r="BX8" s="199" t="str">
        <f ca="1">เวลาเรียน1!G8</f>
        <v/>
      </c>
      <c r="BY8" s="98"/>
    </row>
    <row r="9" spans="1:77" ht="15.75" customHeight="1" x14ac:dyDescent="0.25">
      <c r="A9" s="98"/>
      <c r="B9" s="120">
        <f ca="1">เวลาเรียน1!B9</f>
        <v>2</v>
      </c>
      <c r="C9" s="120" t="str">
        <f ca="1">เวลาเรียน1!C9</f>
        <v>503</v>
      </c>
      <c r="D9" s="656" t="str">
        <f ca="1">เวลาเรียน1!D9</f>
        <v>เด็กชายกวีวุธ  สายบุตร</v>
      </c>
      <c r="E9" s="720"/>
      <c r="F9" s="657"/>
      <c r="G9" s="200"/>
      <c r="H9" s="201"/>
      <c r="I9" s="122">
        <v>4</v>
      </c>
      <c r="J9" s="123">
        <v>4</v>
      </c>
      <c r="K9" s="123">
        <v>4</v>
      </c>
      <c r="L9" s="123">
        <v>3</v>
      </c>
      <c r="M9" s="124">
        <v>3</v>
      </c>
      <c r="N9" s="122">
        <v>3</v>
      </c>
      <c r="O9" s="123">
        <v>3</v>
      </c>
      <c r="P9" s="123">
        <v>4</v>
      </c>
      <c r="Q9" s="123">
        <v>3</v>
      </c>
      <c r="R9" s="124">
        <v>3</v>
      </c>
      <c r="S9" s="122">
        <v>3</v>
      </c>
      <c r="T9" s="123">
        <v>4</v>
      </c>
      <c r="U9" s="123">
        <v>3</v>
      </c>
      <c r="V9" s="123">
        <v>3</v>
      </c>
      <c r="W9" s="124"/>
      <c r="X9" s="122"/>
      <c r="Y9" s="123"/>
      <c r="Z9" s="123"/>
      <c r="AA9" s="123"/>
      <c r="AB9" s="124"/>
      <c r="AC9" s="203"/>
      <c r="AD9" s="203"/>
      <c r="AE9" s="203"/>
      <c r="AF9" s="203"/>
      <c r="AG9" s="204"/>
      <c r="AH9" s="205">
        <f t="shared" ca="1" si="0"/>
        <v>47</v>
      </c>
      <c r="AI9" s="202">
        <v>14</v>
      </c>
      <c r="AJ9" s="206">
        <f t="shared" ca="1" si="1"/>
        <v>61</v>
      </c>
      <c r="AK9" s="202">
        <v>4</v>
      </c>
      <c r="AL9" s="203">
        <v>4</v>
      </c>
      <c r="AM9" s="203">
        <v>4</v>
      </c>
      <c r="AN9" s="203">
        <v>4</v>
      </c>
      <c r="AO9" s="204">
        <v>4</v>
      </c>
      <c r="AP9" s="202">
        <v>3</v>
      </c>
      <c r="AQ9" s="203">
        <v>3</v>
      </c>
      <c r="AR9" s="203">
        <v>3</v>
      </c>
      <c r="AS9" s="203">
        <v>3</v>
      </c>
      <c r="AT9" s="204">
        <v>4</v>
      </c>
      <c r="AU9" s="202">
        <v>4</v>
      </c>
      <c r="AV9" s="203">
        <v>3</v>
      </c>
      <c r="AW9" s="203">
        <v>4</v>
      </c>
      <c r="AX9" s="203">
        <v>4</v>
      </c>
      <c r="AY9" s="204"/>
      <c r="AZ9" s="202"/>
      <c r="BA9" s="204"/>
      <c r="BB9" s="202"/>
      <c r="BC9" s="203"/>
      <c r="BD9" s="203"/>
      <c r="BE9" s="204"/>
      <c r="BF9" s="387"/>
      <c r="BG9" s="203"/>
      <c r="BH9" s="203"/>
      <c r="BI9" s="204"/>
      <c r="BJ9" s="205">
        <f t="shared" ca="1" si="2"/>
        <v>51</v>
      </c>
      <c r="BK9" s="202">
        <v>40</v>
      </c>
      <c r="BL9" s="439">
        <f t="shared" ca="1" si="3"/>
        <v>16</v>
      </c>
      <c r="BM9" s="365">
        <v>52</v>
      </c>
      <c r="BN9" s="439">
        <f t="shared" ca="1" si="4"/>
        <v>3</v>
      </c>
      <c r="BO9" s="159">
        <f t="shared" ca="1" si="5"/>
        <v>19</v>
      </c>
      <c r="BP9" s="206">
        <f t="shared" ref="BP9:BP52" ca="1" si="8">IF(C9="","",SUM(BJ9,BO9))</f>
        <v>70</v>
      </c>
      <c r="BQ9" s="193">
        <f t="shared" ref="BQ9:BQ52" ca="1" si="9">AJ9</f>
        <v>61</v>
      </c>
      <c r="BR9" s="194">
        <f t="shared" ref="BR9:BR52" ca="1" si="10">BP9</f>
        <v>70</v>
      </c>
      <c r="BS9" s="195">
        <f t="shared" ca="1" si="6"/>
        <v>131</v>
      </c>
      <c r="BT9" s="196">
        <f t="shared" ca="1" si="7"/>
        <v>66</v>
      </c>
      <c r="BU9" s="206">
        <f ca="1">IF(BT9="","",IF(BX9&lt;&gt;"","-",IF(BW9&lt;&gt;"",BW9,IF(COUNTIF(I9:BP9,"-1")&gt;0,"ร",VLOOKUP(BT9,หน้าหลัก!Q$5:U$13,4,TRUE)))))</f>
        <v>2.5</v>
      </c>
      <c r="BV9" s="207" t="str">
        <f ca="1">BU9&amp;ข้อมูลนักเรียน!G9</f>
        <v>2.5ชาย</v>
      </c>
      <c r="BW9" s="208"/>
      <c r="BX9" s="199" t="str">
        <f ca="1">เวลาเรียน1!G9</f>
        <v/>
      </c>
      <c r="BY9" s="98"/>
    </row>
    <row r="10" spans="1:77" ht="15.75" customHeight="1" x14ac:dyDescent="0.25">
      <c r="A10" s="98"/>
      <c r="B10" s="120">
        <f ca="1">เวลาเรียน1!B10</f>
        <v>3</v>
      </c>
      <c r="C10" s="120" t="str">
        <f ca="1">เวลาเรียน1!C10</f>
        <v>579</v>
      </c>
      <c r="D10" s="656" t="str">
        <f ca="1">เวลาเรียน1!D10</f>
        <v>เด็กชายวงศกร  เหลือถนอม</v>
      </c>
      <c r="E10" s="720"/>
      <c r="F10" s="657"/>
      <c r="G10" s="200"/>
      <c r="H10" s="201"/>
      <c r="I10" s="122">
        <v>5</v>
      </c>
      <c r="J10" s="123">
        <v>5</v>
      </c>
      <c r="K10" s="123">
        <v>5</v>
      </c>
      <c r="L10" s="123">
        <v>5</v>
      </c>
      <c r="M10" s="124">
        <v>3</v>
      </c>
      <c r="N10" s="122">
        <v>3</v>
      </c>
      <c r="O10" s="123">
        <v>4</v>
      </c>
      <c r="P10" s="123">
        <v>4</v>
      </c>
      <c r="Q10" s="123">
        <v>4</v>
      </c>
      <c r="R10" s="124">
        <v>4</v>
      </c>
      <c r="S10" s="122">
        <v>4</v>
      </c>
      <c r="T10" s="123">
        <v>4</v>
      </c>
      <c r="U10" s="123">
        <v>4</v>
      </c>
      <c r="V10" s="123">
        <v>4</v>
      </c>
      <c r="W10" s="124"/>
      <c r="X10" s="122"/>
      <c r="Y10" s="123"/>
      <c r="Z10" s="123"/>
      <c r="AA10" s="123"/>
      <c r="AB10" s="124"/>
      <c r="AC10" s="203"/>
      <c r="AD10" s="203"/>
      <c r="AE10" s="203"/>
      <c r="AF10" s="203"/>
      <c r="AG10" s="204"/>
      <c r="AH10" s="205">
        <f t="shared" ca="1" si="0"/>
        <v>58</v>
      </c>
      <c r="AI10" s="202">
        <v>18</v>
      </c>
      <c r="AJ10" s="206">
        <f t="shared" ca="1" si="1"/>
        <v>76</v>
      </c>
      <c r="AK10" s="202">
        <v>4</v>
      </c>
      <c r="AL10" s="203">
        <v>4</v>
      </c>
      <c r="AM10" s="203">
        <v>4</v>
      </c>
      <c r="AN10" s="203">
        <v>4</v>
      </c>
      <c r="AO10" s="204">
        <v>4</v>
      </c>
      <c r="AP10" s="202">
        <v>4</v>
      </c>
      <c r="AQ10" s="203">
        <v>4</v>
      </c>
      <c r="AR10" s="203">
        <v>4</v>
      </c>
      <c r="AS10" s="203">
        <v>3</v>
      </c>
      <c r="AT10" s="204">
        <v>4</v>
      </c>
      <c r="AU10" s="202">
        <v>4</v>
      </c>
      <c r="AV10" s="203">
        <v>3</v>
      </c>
      <c r="AW10" s="203">
        <v>4</v>
      </c>
      <c r="AX10" s="203">
        <v>4</v>
      </c>
      <c r="AY10" s="204"/>
      <c r="AZ10" s="202"/>
      <c r="BA10" s="204"/>
      <c r="BB10" s="202"/>
      <c r="BC10" s="203"/>
      <c r="BD10" s="203"/>
      <c r="BE10" s="204"/>
      <c r="BF10" s="387"/>
      <c r="BG10" s="203"/>
      <c r="BH10" s="203"/>
      <c r="BI10" s="204"/>
      <c r="BJ10" s="205">
        <f t="shared" ca="1" si="2"/>
        <v>54</v>
      </c>
      <c r="BK10" s="202">
        <v>43</v>
      </c>
      <c r="BL10" s="439">
        <f t="shared" ca="1" si="3"/>
        <v>17</v>
      </c>
      <c r="BM10" s="365">
        <v>52</v>
      </c>
      <c r="BN10" s="439">
        <f t="shared" ca="1" si="4"/>
        <v>3</v>
      </c>
      <c r="BO10" s="159">
        <f t="shared" ca="1" si="5"/>
        <v>20</v>
      </c>
      <c r="BP10" s="206">
        <f t="shared" ca="1" si="8"/>
        <v>74</v>
      </c>
      <c r="BQ10" s="193">
        <f t="shared" ca="1" si="9"/>
        <v>76</v>
      </c>
      <c r="BR10" s="194">
        <f t="shared" ca="1" si="10"/>
        <v>74</v>
      </c>
      <c r="BS10" s="195">
        <f t="shared" ca="1" si="6"/>
        <v>150</v>
      </c>
      <c r="BT10" s="196">
        <f t="shared" ca="1" si="7"/>
        <v>75</v>
      </c>
      <c r="BU10" s="206">
        <f ca="1">IF(BT10="","",IF(BX10&lt;&gt;"","-",IF(BW10&lt;&gt;"",BW10,IF(COUNTIF(I10:BP10,"-1")&gt;0,"ร",VLOOKUP(BT10,หน้าหลัก!Q$5:U$13,4,TRUE)))))</f>
        <v>3.5</v>
      </c>
      <c r="BV10" s="207" t="str">
        <f ca="1">BU10&amp;ข้อมูลนักเรียน!G10</f>
        <v>3.5ชาย</v>
      </c>
      <c r="BW10" s="208"/>
      <c r="BX10" s="199" t="str">
        <f ca="1">เวลาเรียน1!G10</f>
        <v/>
      </c>
      <c r="BY10" s="98"/>
    </row>
    <row r="11" spans="1:77" ht="15.75" customHeight="1" x14ac:dyDescent="0.25">
      <c r="A11" s="98"/>
      <c r="B11" s="120">
        <f ca="1">เวลาเรียน1!B11</f>
        <v>4</v>
      </c>
      <c r="C11" s="120" t="str">
        <f ca="1">เวลาเรียน1!C11</f>
        <v>582</v>
      </c>
      <c r="D11" s="656" t="str">
        <f ca="1">เวลาเรียน1!D11</f>
        <v>เด็กชายปัญญากร  สายบุตร</v>
      </c>
      <c r="E11" s="720"/>
      <c r="F11" s="657"/>
      <c r="G11" s="200"/>
      <c r="H11" s="201"/>
      <c r="I11" s="122">
        <v>4</v>
      </c>
      <c r="J11" s="123">
        <v>4</v>
      </c>
      <c r="K11" s="123">
        <v>3</v>
      </c>
      <c r="L11" s="123">
        <v>4</v>
      </c>
      <c r="M11" s="124">
        <v>3</v>
      </c>
      <c r="N11" s="122">
        <v>3</v>
      </c>
      <c r="O11" s="123">
        <v>3</v>
      </c>
      <c r="P11" s="123">
        <v>3</v>
      </c>
      <c r="Q11" s="123">
        <v>3</v>
      </c>
      <c r="R11" s="124">
        <v>3</v>
      </c>
      <c r="S11" s="122">
        <v>3</v>
      </c>
      <c r="T11" s="123">
        <v>3</v>
      </c>
      <c r="U11" s="123">
        <v>3</v>
      </c>
      <c r="V11" s="123">
        <v>4</v>
      </c>
      <c r="W11" s="124"/>
      <c r="X11" s="122"/>
      <c r="Y11" s="123"/>
      <c r="Z11" s="123"/>
      <c r="AA11" s="123"/>
      <c r="AB11" s="124"/>
      <c r="AC11" s="203"/>
      <c r="AD11" s="203"/>
      <c r="AE11" s="203"/>
      <c r="AF11" s="203"/>
      <c r="AG11" s="204"/>
      <c r="AH11" s="205">
        <f t="shared" ca="1" si="0"/>
        <v>46</v>
      </c>
      <c r="AI11" s="202">
        <v>11</v>
      </c>
      <c r="AJ11" s="206">
        <f t="shared" ca="1" si="1"/>
        <v>57</v>
      </c>
      <c r="AK11" s="202">
        <v>3</v>
      </c>
      <c r="AL11" s="203">
        <v>3</v>
      </c>
      <c r="AM11" s="203">
        <v>3</v>
      </c>
      <c r="AN11" s="203">
        <v>3</v>
      </c>
      <c r="AO11" s="204">
        <v>2</v>
      </c>
      <c r="AP11" s="202">
        <v>4</v>
      </c>
      <c r="AQ11" s="203">
        <v>2</v>
      </c>
      <c r="AR11" s="203">
        <v>3</v>
      </c>
      <c r="AS11" s="203">
        <v>2</v>
      </c>
      <c r="AT11" s="204">
        <v>3</v>
      </c>
      <c r="AU11" s="202">
        <v>3</v>
      </c>
      <c r="AV11" s="203">
        <v>2</v>
      </c>
      <c r="AW11" s="203">
        <v>2</v>
      </c>
      <c r="AX11" s="203">
        <v>2</v>
      </c>
      <c r="AY11" s="204"/>
      <c r="AZ11" s="202"/>
      <c r="BA11" s="204"/>
      <c r="BB11" s="202"/>
      <c r="BC11" s="203"/>
      <c r="BD11" s="203"/>
      <c r="BE11" s="204"/>
      <c r="BF11" s="387"/>
      <c r="BG11" s="203"/>
      <c r="BH11" s="203"/>
      <c r="BI11" s="204"/>
      <c r="BJ11" s="205">
        <f t="shared" ca="1" si="2"/>
        <v>37</v>
      </c>
      <c r="BK11" s="202">
        <v>30</v>
      </c>
      <c r="BL11" s="439">
        <f t="shared" ca="1" si="3"/>
        <v>12</v>
      </c>
      <c r="BM11" s="365">
        <v>30</v>
      </c>
      <c r="BN11" s="439">
        <f t="shared" ca="1" si="4"/>
        <v>2</v>
      </c>
      <c r="BO11" s="159">
        <f t="shared" ca="1" si="5"/>
        <v>14</v>
      </c>
      <c r="BP11" s="206">
        <f t="shared" ca="1" si="8"/>
        <v>51</v>
      </c>
      <c r="BQ11" s="193">
        <f t="shared" ca="1" si="9"/>
        <v>57</v>
      </c>
      <c r="BR11" s="194">
        <f t="shared" ca="1" si="10"/>
        <v>51</v>
      </c>
      <c r="BS11" s="195">
        <f t="shared" ca="1" si="6"/>
        <v>108</v>
      </c>
      <c r="BT11" s="196">
        <f t="shared" ca="1" si="7"/>
        <v>54</v>
      </c>
      <c r="BU11" s="206">
        <f ca="1">IF(BT11="","",IF(BX11&lt;&gt;"","-",IF(BW11&lt;&gt;"",BW11,IF(COUNTIF(I11:BP11,"-1")&gt;0,"ร",VLOOKUP(BT11,หน้าหลัก!Q$5:U$13,4,TRUE)))))</f>
        <v>1</v>
      </c>
      <c r="BV11" s="207" t="str">
        <f ca="1">BU11&amp;ข้อมูลนักเรียน!G11</f>
        <v>1ชาย</v>
      </c>
      <c r="BW11" s="208"/>
      <c r="BX11" s="199" t="str">
        <f ca="1">เวลาเรียน1!G11</f>
        <v/>
      </c>
      <c r="BY11" s="98"/>
    </row>
    <row r="12" spans="1:77" ht="15.75" customHeight="1" x14ac:dyDescent="0.25">
      <c r="A12" s="98"/>
      <c r="B12" s="120">
        <f ca="1">เวลาเรียน1!B12</f>
        <v>5</v>
      </c>
      <c r="C12" s="120" t="str">
        <f ca="1">เวลาเรียน1!C12</f>
        <v>504</v>
      </c>
      <c r="D12" s="656" t="str">
        <f ca="1">เวลาเรียน1!D12</f>
        <v>เด็กหญิงเพ็ญพิชา  เปรื่องวิชา</v>
      </c>
      <c r="E12" s="720"/>
      <c r="F12" s="657"/>
      <c r="G12" s="200"/>
      <c r="H12" s="201"/>
      <c r="I12" s="122">
        <v>5</v>
      </c>
      <c r="J12" s="123">
        <v>5</v>
      </c>
      <c r="K12" s="123">
        <v>5</v>
      </c>
      <c r="L12" s="123">
        <v>4</v>
      </c>
      <c r="M12" s="124">
        <v>4</v>
      </c>
      <c r="N12" s="122">
        <v>4</v>
      </c>
      <c r="O12" s="123">
        <v>4</v>
      </c>
      <c r="P12" s="123">
        <v>5</v>
      </c>
      <c r="Q12" s="123">
        <v>4</v>
      </c>
      <c r="R12" s="124">
        <v>4</v>
      </c>
      <c r="S12" s="122">
        <v>4</v>
      </c>
      <c r="T12" s="123">
        <v>4</v>
      </c>
      <c r="U12" s="123">
        <v>4</v>
      </c>
      <c r="V12" s="123">
        <v>4</v>
      </c>
      <c r="W12" s="124"/>
      <c r="X12" s="122"/>
      <c r="Y12" s="123"/>
      <c r="Z12" s="123"/>
      <c r="AA12" s="123"/>
      <c r="AB12" s="124"/>
      <c r="AC12" s="203"/>
      <c r="AD12" s="203"/>
      <c r="AE12" s="203"/>
      <c r="AF12" s="203"/>
      <c r="AG12" s="204"/>
      <c r="AH12" s="205">
        <f t="shared" ca="1" si="0"/>
        <v>60</v>
      </c>
      <c r="AI12" s="202">
        <v>20</v>
      </c>
      <c r="AJ12" s="206">
        <f t="shared" ca="1" si="1"/>
        <v>80</v>
      </c>
      <c r="AK12" s="202">
        <v>4</v>
      </c>
      <c r="AL12" s="203">
        <v>4</v>
      </c>
      <c r="AM12" s="203">
        <v>4</v>
      </c>
      <c r="AN12" s="203">
        <v>4</v>
      </c>
      <c r="AO12" s="204">
        <v>4</v>
      </c>
      <c r="AP12" s="202">
        <v>4</v>
      </c>
      <c r="AQ12" s="203">
        <v>4</v>
      </c>
      <c r="AR12" s="203">
        <v>4</v>
      </c>
      <c r="AS12" s="203">
        <v>4</v>
      </c>
      <c r="AT12" s="204">
        <v>4</v>
      </c>
      <c r="AU12" s="202">
        <v>4</v>
      </c>
      <c r="AV12" s="203">
        <v>4</v>
      </c>
      <c r="AW12" s="203">
        <v>4</v>
      </c>
      <c r="AX12" s="203">
        <v>4</v>
      </c>
      <c r="AY12" s="204"/>
      <c r="AZ12" s="202"/>
      <c r="BA12" s="204"/>
      <c r="BB12" s="202"/>
      <c r="BC12" s="203"/>
      <c r="BD12" s="203"/>
      <c r="BE12" s="204"/>
      <c r="BF12" s="387"/>
      <c r="BG12" s="203"/>
      <c r="BH12" s="203"/>
      <c r="BI12" s="204"/>
      <c r="BJ12" s="205">
        <f t="shared" ca="1" si="2"/>
        <v>56</v>
      </c>
      <c r="BK12" s="202">
        <v>48</v>
      </c>
      <c r="BL12" s="439">
        <f t="shared" ca="1" si="3"/>
        <v>19</v>
      </c>
      <c r="BM12" s="365">
        <v>55</v>
      </c>
      <c r="BN12" s="439">
        <f t="shared" ca="1" si="4"/>
        <v>3</v>
      </c>
      <c r="BO12" s="159">
        <f t="shared" ca="1" si="5"/>
        <v>22</v>
      </c>
      <c r="BP12" s="206">
        <f t="shared" ca="1" si="8"/>
        <v>78</v>
      </c>
      <c r="BQ12" s="193">
        <f t="shared" ca="1" si="9"/>
        <v>80</v>
      </c>
      <c r="BR12" s="194">
        <f t="shared" ca="1" si="10"/>
        <v>78</v>
      </c>
      <c r="BS12" s="195">
        <f t="shared" ca="1" si="6"/>
        <v>158</v>
      </c>
      <c r="BT12" s="196">
        <f t="shared" ca="1" si="7"/>
        <v>79</v>
      </c>
      <c r="BU12" s="206">
        <f ca="1">IF(BT12="","",IF(BX12&lt;&gt;"","-",IF(BW12&lt;&gt;"",BW12,IF(COUNTIF(I12:BP12,"-1")&gt;0,"ร",VLOOKUP(BT12,หน้าหลัก!Q$5:U$13,4,TRUE)))))</f>
        <v>3.5</v>
      </c>
      <c r="BV12" s="207" t="str">
        <f ca="1">BU12&amp;ข้อมูลนักเรียน!G12</f>
        <v>3.5หญิง</v>
      </c>
      <c r="BW12" s="208"/>
      <c r="BX12" s="199" t="str">
        <f ca="1">เวลาเรียน1!G12</f>
        <v/>
      </c>
      <c r="BY12" s="98"/>
    </row>
    <row r="13" spans="1:77" ht="15.75" customHeight="1" x14ac:dyDescent="0.25">
      <c r="A13" s="98"/>
      <c r="B13" s="120">
        <f ca="1">เวลาเรียน1!B13</f>
        <v>6</v>
      </c>
      <c r="C13" s="120" t="str">
        <f ca="1">เวลาเรียน1!C13</f>
        <v>505</v>
      </c>
      <c r="D13" s="656" t="str">
        <f ca="1">เวลาเรียน1!D13</f>
        <v>เด็กหญิงธิดารัตน์  งามเชย</v>
      </c>
      <c r="E13" s="720"/>
      <c r="F13" s="657"/>
      <c r="G13" s="200"/>
      <c r="H13" s="201"/>
      <c r="I13" s="122">
        <v>5</v>
      </c>
      <c r="J13" s="123">
        <v>5</v>
      </c>
      <c r="K13" s="123">
        <v>5</v>
      </c>
      <c r="L13" s="123">
        <v>4</v>
      </c>
      <c r="M13" s="124">
        <v>3</v>
      </c>
      <c r="N13" s="122">
        <v>3</v>
      </c>
      <c r="O13" s="123">
        <v>4</v>
      </c>
      <c r="P13" s="123">
        <v>4</v>
      </c>
      <c r="Q13" s="123">
        <v>4</v>
      </c>
      <c r="R13" s="124">
        <v>4</v>
      </c>
      <c r="S13" s="122">
        <v>4</v>
      </c>
      <c r="T13" s="123">
        <v>4</v>
      </c>
      <c r="U13" s="123">
        <v>4</v>
      </c>
      <c r="V13" s="123">
        <v>3</v>
      </c>
      <c r="W13" s="124"/>
      <c r="X13" s="122"/>
      <c r="Y13" s="123"/>
      <c r="Z13" s="123"/>
      <c r="AA13" s="123"/>
      <c r="AB13" s="124"/>
      <c r="AC13" s="203"/>
      <c r="AD13" s="203"/>
      <c r="AE13" s="203"/>
      <c r="AF13" s="203"/>
      <c r="AG13" s="204"/>
      <c r="AH13" s="205">
        <f t="shared" ca="1" si="0"/>
        <v>56</v>
      </c>
      <c r="AI13" s="202">
        <v>16</v>
      </c>
      <c r="AJ13" s="206">
        <f t="shared" ca="1" si="1"/>
        <v>72</v>
      </c>
      <c r="AK13" s="202">
        <v>4</v>
      </c>
      <c r="AL13" s="203">
        <v>4</v>
      </c>
      <c r="AM13" s="203">
        <v>4</v>
      </c>
      <c r="AN13" s="203">
        <v>4</v>
      </c>
      <c r="AO13" s="204">
        <v>4</v>
      </c>
      <c r="AP13" s="202">
        <v>3</v>
      </c>
      <c r="AQ13" s="203">
        <v>2</v>
      </c>
      <c r="AR13" s="203">
        <v>2</v>
      </c>
      <c r="AS13" s="203">
        <v>2</v>
      </c>
      <c r="AT13" s="204">
        <v>3</v>
      </c>
      <c r="AU13" s="202">
        <v>2</v>
      </c>
      <c r="AV13" s="203">
        <v>3</v>
      </c>
      <c r="AW13" s="203">
        <v>3</v>
      </c>
      <c r="AX13" s="203">
        <v>2</v>
      </c>
      <c r="AY13" s="204"/>
      <c r="AZ13" s="202"/>
      <c r="BA13" s="204"/>
      <c r="BB13" s="202"/>
      <c r="BC13" s="203"/>
      <c r="BD13" s="203"/>
      <c r="BE13" s="204"/>
      <c r="BF13" s="387"/>
      <c r="BG13" s="203"/>
      <c r="BH13" s="203"/>
      <c r="BI13" s="204"/>
      <c r="BJ13" s="205">
        <f t="shared" ca="1" si="2"/>
        <v>42</v>
      </c>
      <c r="BK13" s="202">
        <v>34</v>
      </c>
      <c r="BL13" s="439">
        <f t="shared" ca="1" si="3"/>
        <v>14</v>
      </c>
      <c r="BM13" s="365">
        <v>26</v>
      </c>
      <c r="BN13" s="439">
        <f t="shared" ca="1" si="4"/>
        <v>2</v>
      </c>
      <c r="BO13" s="159">
        <f t="shared" ca="1" si="5"/>
        <v>16</v>
      </c>
      <c r="BP13" s="206">
        <f t="shared" ca="1" si="8"/>
        <v>58</v>
      </c>
      <c r="BQ13" s="193">
        <f t="shared" ca="1" si="9"/>
        <v>72</v>
      </c>
      <c r="BR13" s="194">
        <f t="shared" ca="1" si="10"/>
        <v>58</v>
      </c>
      <c r="BS13" s="195">
        <f t="shared" ca="1" si="6"/>
        <v>130</v>
      </c>
      <c r="BT13" s="196">
        <f t="shared" ca="1" si="7"/>
        <v>65</v>
      </c>
      <c r="BU13" s="206">
        <f ca="1">IF(BT13="","",IF(BX13&lt;&gt;"","-",IF(BW13&lt;&gt;"",BW13,IF(COUNTIF(I13:BP13,"-1")&gt;0,"ร",VLOOKUP(BT13,หน้าหลัก!Q$5:U$13,4,TRUE)))))</f>
        <v>2.5</v>
      </c>
      <c r="BV13" s="207" t="str">
        <f ca="1">BU13&amp;ข้อมูลนักเรียน!G13</f>
        <v>2.5หญิง</v>
      </c>
      <c r="BW13" s="208"/>
      <c r="BX13" s="199" t="str">
        <f ca="1">เวลาเรียน1!G13</f>
        <v/>
      </c>
      <c r="BY13" s="98"/>
    </row>
    <row r="14" spans="1:77" ht="15.75" customHeight="1" x14ac:dyDescent="0.25">
      <c r="A14" s="98"/>
      <c r="B14" s="120">
        <f ca="1">เวลาเรียน1!B14</f>
        <v>7</v>
      </c>
      <c r="C14" s="120" t="str">
        <f ca="1">เวลาเรียน1!C14</f>
        <v>506</v>
      </c>
      <c r="D14" s="656" t="str">
        <f ca="1">เวลาเรียน1!D14</f>
        <v>เด็กหญิงนภัสสร  สายบุตร</v>
      </c>
      <c r="E14" s="720"/>
      <c r="F14" s="657"/>
      <c r="G14" s="200"/>
      <c r="H14" s="201"/>
      <c r="I14" s="122">
        <v>5</v>
      </c>
      <c r="J14" s="123">
        <v>5</v>
      </c>
      <c r="K14" s="123">
        <v>5</v>
      </c>
      <c r="L14" s="123">
        <v>4</v>
      </c>
      <c r="M14" s="124">
        <v>4</v>
      </c>
      <c r="N14" s="122">
        <v>4</v>
      </c>
      <c r="O14" s="123">
        <v>3</v>
      </c>
      <c r="P14" s="123">
        <v>4</v>
      </c>
      <c r="Q14" s="123">
        <v>4</v>
      </c>
      <c r="R14" s="124">
        <v>4</v>
      </c>
      <c r="S14" s="122">
        <v>4</v>
      </c>
      <c r="T14" s="123">
        <v>4</v>
      </c>
      <c r="U14" s="123">
        <v>4</v>
      </c>
      <c r="V14" s="123">
        <v>4</v>
      </c>
      <c r="W14" s="124"/>
      <c r="X14" s="122"/>
      <c r="Y14" s="123"/>
      <c r="Z14" s="123"/>
      <c r="AA14" s="123"/>
      <c r="AB14" s="124"/>
      <c r="AC14" s="203"/>
      <c r="AD14" s="203"/>
      <c r="AE14" s="203"/>
      <c r="AF14" s="203"/>
      <c r="AG14" s="204"/>
      <c r="AH14" s="205">
        <f t="shared" ca="1" si="0"/>
        <v>58</v>
      </c>
      <c r="AI14" s="202">
        <v>19</v>
      </c>
      <c r="AJ14" s="206">
        <f t="shared" ca="1" si="1"/>
        <v>77</v>
      </c>
      <c r="AK14" s="202">
        <v>4</v>
      </c>
      <c r="AL14" s="203">
        <v>4</v>
      </c>
      <c r="AM14" s="203">
        <v>4</v>
      </c>
      <c r="AN14" s="203">
        <v>4</v>
      </c>
      <c r="AO14" s="204">
        <v>4</v>
      </c>
      <c r="AP14" s="202">
        <v>4</v>
      </c>
      <c r="AQ14" s="203">
        <v>4</v>
      </c>
      <c r="AR14" s="203">
        <v>4</v>
      </c>
      <c r="AS14" s="203">
        <v>4</v>
      </c>
      <c r="AT14" s="204">
        <v>4</v>
      </c>
      <c r="AU14" s="202">
        <v>4</v>
      </c>
      <c r="AV14" s="203">
        <v>4</v>
      </c>
      <c r="AW14" s="203">
        <v>4</v>
      </c>
      <c r="AX14" s="203">
        <v>4</v>
      </c>
      <c r="AY14" s="204"/>
      <c r="AZ14" s="202"/>
      <c r="BA14" s="204"/>
      <c r="BB14" s="202"/>
      <c r="BC14" s="203"/>
      <c r="BD14" s="203"/>
      <c r="BE14" s="204"/>
      <c r="BF14" s="387"/>
      <c r="BG14" s="203"/>
      <c r="BH14" s="203"/>
      <c r="BI14" s="204"/>
      <c r="BJ14" s="205">
        <f t="shared" ca="1" si="2"/>
        <v>56</v>
      </c>
      <c r="BK14" s="202">
        <v>46</v>
      </c>
      <c r="BL14" s="439">
        <f t="shared" ca="1" si="3"/>
        <v>18</v>
      </c>
      <c r="BM14" s="365">
        <v>61</v>
      </c>
      <c r="BN14" s="439">
        <f t="shared" ca="1" si="4"/>
        <v>4</v>
      </c>
      <c r="BO14" s="159">
        <f t="shared" ca="1" si="5"/>
        <v>22</v>
      </c>
      <c r="BP14" s="206">
        <f t="shared" ca="1" si="8"/>
        <v>78</v>
      </c>
      <c r="BQ14" s="193">
        <f t="shared" ca="1" si="9"/>
        <v>77</v>
      </c>
      <c r="BR14" s="194">
        <f t="shared" ca="1" si="10"/>
        <v>78</v>
      </c>
      <c r="BS14" s="195">
        <f t="shared" ca="1" si="6"/>
        <v>155</v>
      </c>
      <c r="BT14" s="196">
        <f t="shared" ca="1" si="7"/>
        <v>78</v>
      </c>
      <c r="BU14" s="206">
        <f ca="1">IF(BT14="","",IF(BX14&lt;&gt;"","-",IF(BW14&lt;&gt;"",BW14,IF(COUNTIF(I14:BP14,"-1")&gt;0,"ร",VLOOKUP(BT14,หน้าหลัก!Q$5:U$13,4,TRUE)))))</f>
        <v>3.5</v>
      </c>
      <c r="BV14" s="207" t="str">
        <f ca="1">BU14&amp;ข้อมูลนักเรียน!G14</f>
        <v>3.5หญิง</v>
      </c>
      <c r="BW14" s="208"/>
      <c r="BX14" s="199" t="str">
        <f ca="1">เวลาเรียน1!G14</f>
        <v/>
      </c>
      <c r="BY14" s="98"/>
    </row>
    <row r="15" spans="1:77" ht="15.75" customHeight="1" x14ac:dyDescent="0.25">
      <c r="A15" s="98"/>
      <c r="B15" s="120">
        <f ca="1">เวลาเรียน1!B15</f>
        <v>8</v>
      </c>
      <c r="C15" s="120" t="str">
        <f ca="1">เวลาเรียน1!C15</f>
        <v>507</v>
      </c>
      <c r="D15" s="656" t="str">
        <f ca="1">เวลาเรียน1!D15</f>
        <v>เด็กหญิงธนะศรี  สังเกตกิจ</v>
      </c>
      <c r="E15" s="720"/>
      <c r="F15" s="657"/>
      <c r="G15" s="200"/>
      <c r="H15" s="201"/>
      <c r="I15" s="122">
        <v>5</v>
      </c>
      <c r="J15" s="123">
        <v>5</v>
      </c>
      <c r="K15" s="123">
        <v>5</v>
      </c>
      <c r="L15" s="123">
        <v>4</v>
      </c>
      <c r="M15" s="124">
        <v>4</v>
      </c>
      <c r="N15" s="122">
        <v>4</v>
      </c>
      <c r="O15" s="123">
        <v>3</v>
      </c>
      <c r="P15" s="123">
        <v>4</v>
      </c>
      <c r="Q15" s="123">
        <v>4</v>
      </c>
      <c r="R15" s="124">
        <v>4</v>
      </c>
      <c r="S15" s="122">
        <v>4</v>
      </c>
      <c r="T15" s="123">
        <v>4</v>
      </c>
      <c r="U15" s="123">
        <v>4</v>
      </c>
      <c r="V15" s="123">
        <v>4</v>
      </c>
      <c r="W15" s="124"/>
      <c r="X15" s="122"/>
      <c r="Y15" s="123"/>
      <c r="Z15" s="123"/>
      <c r="AA15" s="123"/>
      <c r="AB15" s="124"/>
      <c r="AC15" s="203"/>
      <c r="AD15" s="203"/>
      <c r="AE15" s="203"/>
      <c r="AF15" s="203"/>
      <c r="AG15" s="204"/>
      <c r="AH15" s="205">
        <f t="shared" ca="1" si="0"/>
        <v>58</v>
      </c>
      <c r="AI15" s="202">
        <v>18</v>
      </c>
      <c r="AJ15" s="206">
        <f t="shared" ca="1" si="1"/>
        <v>76</v>
      </c>
      <c r="AK15" s="202">
        <v>3</v>
      </c>
      <c r="AL15" s="203">
        <v>3</v>
      </c>
      <c r="AM15" s="203">
        <v>4</v>
      </c>
      <c r="AN15" s="203">
        <v>4</v>
      </c>
      <c r="AO15" s="204">
        <v>4</v>
      </c>
      <c r="AP15" s="202">
        <v>4</v>
      </c>
      <c r="AQ15" s="203">
        <v>4</v>
      </c>
      <c r="AR15" s="203">
        <v>4</v>
      </c>
      <c r="AS15" s="203">
        <v>4</v>
      </c>
      <c r="AT15" s="204">
        <v>4</v>
      </c>
      <c r="AU15" s="202">
        <v>4</v>
      </c>
      <c r="AV15" s="203">
        <v>4</v>
      </c>
      <c r="AW15" s="203">
        <v>4</v>
      </c>
      <c r="AX15" s="203">
        <v>4</v>
      </c>
      <c r="AY15" s="204"/>
      <c r="AZ15" s="202"/>
      <c r="BA15" s="204"/>
      <c r="BB15" s="202"/>
      <c r="BC15" s="203"/>
      <c r="BD15" s="203"/>
      <c r="BE15" s="204"/>
      <c r="BF15" s="387"/>
      <c r="BG15" s="203"/>
      <c r="BH15" s="203"/>
      <c r="BI15" s="204"/>
      <c r="BJ15" s="205">
        <f t="shared" ca="1" si="2"/>
        <v>54</v>
      </c>
      <c r="BK15" s="202">
        <v>46</v>
      </c>
      <c r="BL15" s="439">
        <f t="shared" ca="1" si="3"/>
        <v>18</v>
      </c>
      <c r="BM15" s="365">
        <v>54</v>
      </c>
      <c r="BN15" s="439">
        <f t="shared" ca="1" si="4"/>
        <v>3</v>
      </c>
      <c r="BO15" s="159">
        <f t="shared" ca="1" si="5"/>
        <v>21</v>
      </c>
      <c r="BP15" s="206">
        <f t="shared" ca="1" si="8"/>
        <v>75</v>
      </c>
      <c r="BQ15" s="193">
        <f t="shared" ca="1" si="9"/>
        <v>76</v>
      </c>
      <c r="BR15" s="194">
        <f t="shared" ca="1" si="10"/>
        <v>75</v>
      </c>
      <c r="BS15" s="195">
        <f t="shared" ca="1" si="6"/>
        <v>151</v>
      </c>
      <c r="BT15" s="196">
        <f t="shared" ca="1" si="7"/>
        <v>76</v>
      </c>
      <c r="BU15" s="206">
        <f ca="1">IF(BT15="","",IF(BX15&lt;&gt;"","-",IF(BW15&lt;&gt;"",BW15,IF(COUNTIF(I15:BP15,"-1")&gt;0,"ร",VLOOKUP(BT15,หน้าหลัก!Q$5:U$13,4,TRUE)))))</f>
        <v>3.5</v>
      </c>
      <c r="BV15" s="207" t="str">
        <f ca="1">BU15&amp;ข้อมูลนักเรียน!G15</f>
        <v>3.5หญิง</v>
      </c>
      <c r="BW15" s="208"/>
      <c r="BX15" s="199" t="str">
        <f ca="1">เวลาเรียน1!G15</f>
        <v/>
      </c>
      <c r="BY15" s="98"/>
    </row>
    <row r="16" spans="1:77" ht="15.75" customHeight="1" x14ac:dyDescent="0.25">
      <c r="A16" s="98"/>
      <c r="B16" s="120">
        <f ca="1">เวลาเรียน1!B16</f>
        <v>9</v>
      </c>
      <c r="C16" s="120" t="str">
        <f ca="1">เวลาเรียน1!C16</f>
        <v>508</v>
      </c>
      <c r="D16" s="656" t="str">
        <f ca="1">เวลาเรียน1!D16</f>
        <v>เด็กหญิงปรัชญา  แจ่มใส</v>
      </c>
      <c r="E16" s="720"/>
      <c r="F16" s="657"/>
      <c r="G16" s="200"/>
      <c r="H16" s="201"/>
      <c r="I16" s="122">
        <v>5</v>
      </c>
      <c r="J16" s="123">
        <v>5</v>
      </c>
      <c r="K16" s="123">
        <v>5</v>
      </c>
      <c r="L16" s="123">
        <v>4</v>
      </c>
      <c r="M16" s="124">
        <v>4</v>
      </c>
      <c r="N16" s="122">
        <v>4</v>
      </c>
      <c r="O16" s="123">
        <v>4</v>
      </c>
      <c r="P16" s="123">
        <v>5</v>
      </c>
      <c r="Q16" s="123">
        <v>4</v>
      </c>
      <c r="R16" s="124">
        <v>4</v>
      </c>
      <c r="S16" s="122">
        <v>4</v>
      </c>
      <c r="T16" s="123">
        <v>4</v>
      </c>
      <c r="U16" s="123">
        <v>4</v>
      </c>
      <c r="V16" s="123">
        <v>4</v>
      </c>
      <c r="W16" s="124"/>
      <c r="X16" s="122"/>
      <c r="Y16" s="123"/>
      <c r="Z16" s="123"/>
      <c r="AA16" s="123"/>
      <c r="AB16" s="124"/>
      <c r="AC16" s="203"/>
      <c r="AD16" s="203"/>
      <c r="AE16" s="203"/>
      <c r="AF16" s="203"/>
      <c r="AG16" s="204"/>
      <c r="AH16" s="205">
        <f t="shared" ca="1" si="0"/>
        <v>60</v>
      </c>
      <c r="AI16" s="202">
        <v>21</v>
      </c>
      <c r="AJ16" s="206">
        <f t="shared" ca="1" si="1"/>
        <v>81</v>
      </c>
      <c r="AK16" s="202">
        <v>5</v>
      </c>
      <c r="AL16" s="203">
        <v>5</v>
      </c>
      <c r="AM16" s="203">
        <v>4</v>
      </c>
      <c r="AN16" s="203">
        <v>4</v>
      </c>
      <c r="AO16" s="204">
        <v>4</v>
      </c>
      <c r="AP16" s="202">
        <v>4</v>
      </c>
      <c r="AQ16" s="203">
        <v>4</v>
      </c>
      <c r="AR16" s="203">
        <v>4</v>
      </c>
      <c r="AS16" s="203">
        <v>4</v>
      </c>
      <c r="AT16" s="204">
        <v>4</v>
      </c>
      <c r="AU16" s="202">
        <v>4</v>
      </c>
      <c r="AV16" s="203">
        <v>4</v>
      </c>
      <c r="AW16" s="203">
        <v>4</v>
      </c>
      <c r="AX16" s="203">
        <v>4</v>
      </c>
      <c r="AY16" s="204"/>
      <c r="AZ16" s="202"/>
      <c r="BA16" s="204"/>
      <c r="BB16" s="202"/>
      <c r="BC16" s="203"/>
      <c r="BD16" s="203"/>
      <c r="BE16" s="204"/>
      <c r="BF16" s="387"/>
      <c r="BG16" s="203"/>
      <c r="BH16" s="203"/>
      <c r="BI16" s="204"/>
      <c r="BJ16" s="205">
        <f t="shared" ca="1" si="2"/>
        <v>58</v>
      </c>
      <c r="BK16" s="202">
        <v>48</v>
      </c>
      <c r="BL16" s="439">
        <f t="shared" ca="1" si="3"/>
        <v>19</v>
      </c>
      <c r="BM16" s="365">
        <v>59</v>
      </c>
      <c r="BN16" s="439">
        <f t="shared" ca="1" si="4"/>
        <v>4</v>
      </c>
      <c r="BO16" s="159">
        <f t="shared" ca="1" si="5"/>
        <v>23</v>
      </c>
      <c r="BP16" s="206">
        <f t="shared" ca="1" si="8"/>
        <v>81</v>
      </c>
      <c r="BQ16" s="193">
        <f t="shared" ca="1" si="9"/>
        <v>81</v>
      </c>
      <c r="BR16" s="194">
        <f t="shared" ca="1" si="10"/>
        <v>81</v>
      </c>
      <c r="BS16" s="195">
        <f t="shared" ca="1" si="6"/>
        <v>162</v>
      </c>
      <c r="BT16" s="196">
        <f t="shared" ca="1" si="7"/>
        <v>81</v>
      </c>
      <c r="BU16" s="206">
        <f ca="1">IF(BT16="","",IF(BX16&lt;&gt;"","-",IF(BW16&lt;&gt;"",BW16,IF(COUNTIF(I16:BP16,"-1")&gt;0,"ร",VLOOKUP(BT16,หน้าหลัก!Q$5:U$13,4,TRUE)))))</f>
        <v>4</v>
      </c>
      <c r="BV16" s="207" t="str">
        <f ca="1">BU16&amp;ข้อมูลนักเรียน!G16</f>
        <v>4หญิง</v>
      </c>
      <c r="BW16" s="208"/>
      <c r="BX16" s="199" t="str">
        <f ca="1">เวลาเรียน1!G16</f>
        <v/>
      </c>
      <c r="BY16" s="98"/>
    </row>
    <row r="17" spans="1:77" ht="15.75" customHeight="1" x14ac:dyDescent="0.25">
      <c r="A17" s="98"/>
      <c r="B17" s="120">
        <f ca="1">เวลาเรียน1!B17</f>
        <v>10</v>
      </c>
      <c r="C17" s="120" t="str">
        <f ca="1">เวลาเรียน1!C17</f>
        <v>509</v>
      </c>
      <c r="D17" s="656" t="str">
        <f ca="1">เวลาเรียน1!D17</f>
        <v>เด็กหญิงนันธิดา  จามิกรณ์</v>
      </c>
      <c r="E17" s="720"/>
      <c r="F17" s="657"/>
      <c r="G17" s="200"/>
      <c r="H17" s="201"/>
      <c r="I17" s="122">
        <v>5</v>
      </c>
      <c r="J17" s="123">
        <v>5</v>
      </c>
      <c r="K17" s="123">
        <v>5</v>
      </c>
      <c r="L17" s="123">
        <v>4</v>
      </c>
      <c r="M17" s="124">
        <v>4</v>
      </c>
      <c r="N17" s="122">
        <v>5</v>
      </c>
      <c r="O17" s="123">
        <v>5</v>
      </c>
      <c r="P17" s="123">
        <v>5</v>
      </c>
      <c r="Q17" s="123">
        <v>5</v>
      </c>
      <c r="R17" s="124">
        <v>4</v>
      </c>
      <c r="S17" s="122">
        <v>4</v>
      </c>
      <c r="T17" s="123">
        <v>4</v>
      </c>
      <c r="U17" s="123">
        <v>4</v>
      </c>
      <c r="V17" s="123">
        <v>4</v>
      </c>
      <c r="W17" s="124"/>
      <c r="X17" s="122"/>
      <c r="Y17" s="123"/>
      <c r="Z17" s="123"/>
      <c r="AA17" s="123"/>
      <c r="AB17" s="124"/>
      <c r="AC17" s="203"/>
      <c r="AD17" s="203"/>
      <c r="AE17" s="203"/>
      <c r="AF17" s="203"/>
      <c r="AG17" s="204"/>
      <c r="AH17" s="205">
        <f t="shared" ca="1" si="0"/>
        <v>63</v>
      </c>
      <c r="AI17" s="202">
        <v>22</v>
      </c>
      <c r="AJ17" s="206">
        <f t="shared" ca="1" si="1"/>
        <v>85</v>
      </c>
      <c r="AK17" s="202">
        <v>4</v>
      </c>
      <c r="AL17" s="203">
        <v>4</v>
      </c>
      <c r="AM17" s="203">
        <v>4</v>
      </c>
      <c r="AN17" s="203">
        <v>4</v>
      </c>
      <c r="AO17" s="204">
        <v>4</v>
      </c>
      <c r="AP17" s="202">
        <v>4</v>
      </c>
      <c r="AQ17" s="203">
        <v>4</v>
      </c>
      <c r="AR17" s="203">
        <v>4</v>
      </c>
      <c r="AS17" s="203">
        <v>4</v>
      </c>
      <c r="AT17" s="204">
        <v>4</v>
      </c>
      <c r="AU17" s="202">
        <v>4</v>
      </c>
      <c r="AV17" s="203">
        <v>4</v>
      </c>
      <c r="AW17" s="203">
        <v>4</v>
      </c>
      <c r="AX17" s="203">
        <v>4</v>
      </c>
      <c r="AY17" s="204"/>
      <c r="AZ17" s="202"/>
      <c r="BA17" s="204"/>
      <c r="BB17" s="202"/>
      <c r="BC17" s="203"/>
      <c r="BD17" s="203"/>
      <c r="BE17" s="204"/>
      <c r="BF17" s="387"/>
      <c r="BG17" s="203"/>
      <c r="BH17" s="203"/>
      <c r="BI17" s="204"/>
      <c r="BJ17" s="205">
        <f t="shared" ca="1" si="2"/>
        <v>56</v>
      </c>
      <c r="BK17" s="202">
        <v>48</v>
      </c>
      <c r="BL17" s="439">
        <f t="shared" ca="1" si="3"/>
        <v>19</v>
      </c>
      <c r="BM17" s="365">
        <v>58</v>
      </c>
      <c r="BN17" s="439">
        <f t="shared" ca="1" si="4"/>
        <v>3</v>
      </c>
      <c r="BO17" s="159">
        <f t="shared" ca="1" si="5"/>
        <v>22</v>
      </c>
      <c r="BP17" s="206">
        <f t="shared" ca="1" si="8"/>
        <v>78</v>
      </c>
      <c r="BQ17" s="193">
        <f t="shared" ca="1" si="9"/>
        <v>85</v>
      </c>
      <c r="BR17" s="194">
        <f t="shared" ca="1" si="10"/>
        <v>78</v>
      </c>
      <c r="BS17" s="195">
        <f t="shared" ca="1" si="6"/>
        <v>163</v>
      </c>
      <c r="BT17" s="196">
        <f t="shared" ca="1" si="7"/>
        <v>82</v>
      </c>
      <c r="BU17" s="206">
        <f ca="1">IF(BT17="","",IF(BX17&lt;&gt;"","-",IF(BW17&lt;&gt;"",BW17,IF(COUNTIF(I17:BP17,"-1")&gt;0,"ร",VLOOKUP(BT17,หน้าหลัก!Q$5:U$13,4,TRUE)))))</f>
        <v>4</v>
      </c>
      <c r="BV17" s="207" t="str">
        <f ca="1">BU17&amp;ข้อมูลนักเรียน!G17</f>
        <v>4หญิง</v>
      </c>
      <c r="BW17" s="208"/>
      <c r="BX17" s="199" t="str">
        <f ca="1">เวลาเรียน1!G17</f>
        <v/>
      </c>
      <c r="BY17" s="98"/>
    </row>
    <row r="18" spans="1:77" ht="15.75" customHeight="1" x14ac:dyDescent="0.25">
      <c r="A18" s="98"/>
      <c r="B18" s="120">
        <f ca="1">เวลาเรียน1!B18</f>
        <v>11</v>
      </c>
      <c r="C18" s="120" t="str">
        <f ca="1">เวลาเรียน1!C18</f>
        <v>593</v>
      </c>
      <c r="D18" s="656" t="str">
        <f ca="1">เวลาเรียน1!D18</f>
        <v>เด็กหญิงนันทิตา  ด่างเกษี</v>
      </c>
      <c r="E18" s="720"/>
      <c r="F18" s="657"/>
      <c r="G18" s="200"/>
      <c r="H18" s="201"/>
      <c r="I18" s="122">
        <v>5</v>
      </c>
      <c r="J18" s="123">
        <v>5</v>
      </c>
      <c r="K18" s="123">
        <v>5</v>
      </c>
      <c r="L18" s="123">
        <v>4</v>
      </c>
      <c r="M18" s="124">
        <v>3</v>
      </c>
      <c r="N18" s="122">
        <v>4</v>
      </c>
      <c r="O18" s="123">
        <v>4</v>
      </c>
      <c r="P18" s="123">
        <v>4</v>
      </c>
      <c r="Q18" s="123">
        <v>4</v>
      </c>
      <c r="R18" s="124">
        <v>4</v>
      </c>
      <c r="S18" s="122">
        <v>4</v>
      </c>
      <c r="T18" s="123">
        <v>4</v>
      </c>
      <c r="U18" s="123">
        <v>4</v>
      </c>
      <c r="V18" s="123">
        <v>4</v>
      </c>
      <c r="W18" s="124"/>
      <c r="X18" s="122"/>
      <c r="Y18" s="123"/>
      <c r="Z18" s="123"/>
      <c r="AA18" s="123"/>
      <c r="AB18" s="124"/>
      <c r="AC18" s="203"/>
      <c r="AD18" s="203"/>
      <c r="AE18" s="203"/>
      <c r="AF18" s="203"/>
      <c r="AG18" s="204"/>
      <c r="AH18" s="205">
        <f t="shared" ca="1" si="0"/>
        <v>58</v>
      </c>
      <c r="AI18" s="202">
        <v>17</v>
      </c>
      <c r="AJ18" s="206">
        <f t="shared" ca="1" si="1"/>
        <v>75</v>
      </c>
      <c r="AK18" s="202">
        <v>3</v>
      </c>
      <c r="AL18" s="203">
        <v>3</v>
      </c>
      <c r="AM18" s="203">
        <v>4</v>
      </c>
      <c r="AN18" s="203">
        <v>4</v>
      </c>
      <c r="AO18" s="204">
        <v>4</v>
      </c>
      <c r="AP18" s="202">
        <v>4</v>
      </c>
      <c r="AQ18" s="203">
        <v>4</v>
      </c>
      <c r="AR18" s="203">
        <v>4</v>
      </c>
      <c r="AS18" s="203">
        <v>4</v>
      </c>
      <c r="AT18" s="204">
        <v>4</v>
      </c>
      <c r="AU18" s="202">
        <v>4</v>
      </c>
      <c r="AV18" s="203">
        <v>4</v>
      </c>
      <c r="AW18" s="203">
        <v>4</v>
      </c>
      <c r="AX18" s="203">
        <v>4</v>
      </c>
      <c r="AY18" s="204"/>
      <c r="AZ18" s="202"/>
      <c r="BA18" s="204"/>
      <c r="BB18" s="202"/>
      <c r="BC18" s="203"/>
      <c r="BD18" s="203"/>
      <c r="BE18" s="204"/>
      <c r="BF18" s="387"/>
      <c r="BG18" s="203"/>
      <c r="BH18" s="203"/>
      <c r="BI18" s="204"/>
      <c r="BJ18" s="205">
        <f t="shared" ca="1" si="2"/>
        <v>54</v>
      </c>
      <c r="BK18" s="202">
        <v>38</v>
      </c>
      <c r="BL18" s="439">
        <f t="shared" ca="1" si="3"/>
        <v>15</v>
      </c>
      <c r="BM18" s="365">
        <v>37</v>
      </c>
      <c r="BN18" s="439">
        <f t="shared" ca="1" si="4"/>
        <v>2</v>
      </c>
      <c r="BO18" s="159">
        <f t="shared" ca="1" si="5"/>
        <v>17</v>
      </c>
      <c r="BP18" s="206">
        <f t="shared" ca="1" si="8"/>
        <v>71</v>
      </c>
      <c r="BQ18" s="193">
        <f t="shared" ca="1" si="9"/>
        <v>75</v>
      </c>
      <c r="BR18" s="194">
        <f t="shared" ca="1" si="10"/>
        <v>71</v>
      </c>
      <c r="BS18" s="195">
        <f t="shared" ca="1" si="6"/>
        <v>146</v>
      </c>
      <c r="BT18" s="196">
        <f t="shared" ca="1" si="7"/>
        <v>73</v>
      </c>
      <c r="BU18" s="206">
        <f ca="1">IF(BT18="","",IF(BX18&lt;&gt;"","-",IF(BW18&lt;&gt;"",BW18,IF(COUNTIF(I18:BP18,"-1")&gt;0,"ร",VLOOKUP(BT18,หน้าหลัก!Q$5:U$13,4,TRUE)))))</f>
        <v>3</v>
      </c>
      <c r="BV18" s="207" t="str">
        <f ca="1">BU18&amp;ข้อมูลนักเรียน!G18</f>
        <v>3หญิง</v>
      </c>
      <c r="BW18" s="208"/>
      <c r="BX18" s="199" t="str">
        <f ca="1">เวลาเรียน1!G18</f>
        <v/>
      </c>
      <c r="BY18" s="98"/>
    </row>
    <row r="19" spans="1:77" ht="15.75" customHeight="1" x14ac:dyDescent="0.25">
      <c r="A19" s="98"/>
      <c r="B19" s="120">
        <f ca="1">เวลาเรียน1!B19</f>
        <v>12</v>
      </c>
      <c r="C19" s="120" t="str">
        <f ca="1">เวลาเรียน1!C19</f>
        <v/>
      </c>
      <c r="D19" s="656" t="str">
        <f ca="1">เวลาเรียน1!D19</f>
        <v/>
      </c>
      <c r="E19" s="720"/>
      <c r="F19" s="657"/>
      <c r="G19" s="200"/>
      <c r="H19" s="201"/>
      <c r="I19" s="122"/>
      <c r="J19" s="123"/>
      <c r="K19" s="123"/>
      <c r="L19" s="123"/>
      <c r="M19" s="124"/>
      <c r="N19" s="122"/>
      <c r="O19" s="123"/>
      <c r="P19" s="123"/>
      <c r="Q19" s="123"/>
      <c r="R19" s="124"/>
      <c r="S19" s="122"/>
      <c r="T19" s="123"/>
      <c r="U19" s="123"/>
      <c r="V19" s="123"/>
      <c r="W19" s="124"/>
      <c r="X19" s="122"/>
      <c r="Y19" s="123"/>
      <c r="Z19" s="123"/>
      <c r="AA19" s="123"/>
      <c r="AB19" s="124"/>
      <c r="AC19" s="203"/>
      <c r="AD19" s="203"/>
      <c r="AE19" s="203"/>
      <c r="AF19" s="203"/>
      <c r="AG19" s="204"/>
      <c r="AH19" s="205" t="str">
        <f t="shared" ca="1" si="0"/>
        <v/>
      </c>
      <c r="AI19" s="202"/>
      <c r="AJ19" s="206" t="str">
        <f t="shared" ca="1" si="1"/>
        <v/>
      </c>
      <c r="AK19" s="202"/>
      <c r="AL19" s="203"/>
      <c r="AM19" s="203"/>
      <c r="AN19" s="203"/>
      <c r="AO19" s="204"/>
      <c r="AP19" s="202"/>
      <c r="AQ19" s="203"/>
      <c r="AR19" s="203"/>
      <c r="AS19" s="203"/>
      <c r="AT19" s="204"/>
      <c r="AU19" s="202"/>
      <c r="AV19" s="203"/>
      <c r="AW19" s="203"/>
      <c r="AX19" s="203"/>
      <c r="AY19" s="204"/>
      <c r="AZ19" s="202"/>
      <c r="BA19" s="204"/>
      <c r="BB19" s="202"/>
      <c r="BC19" s="203"/>
      <c r="BD19" s="203"/>
      <c r="BE19" s="204"/>
      <c r="BF19" s="387"/>
      <c r="BG19" s="203"/>
      <c r="BH19" s="203"/>
      <c r="BI19" s="204"/>
      <c r="BJ19" s="205" t="str">
        <f t="shared" ca="1" si="2"/>
        <v/>
      </c>
      <c r="BK19" s="202"/>
      <c r="BL19" s="439" t="str">
        <f t="shared" ca="1" si="3"/>
        <v/>
      </c>
      <c r="BM19" s="365"/>
      <c r="BN19" s="439" t="str">
        <f t="shared" ca="1" si="4"/>
        <v/>
      </c>
      <c r="BO19" s="159" t="str">
        <f t="shared" ca="1" si="5"/>
        <v/>
      </c>
      <c r="BP19" s="206" t="str">
        <f t="shared" ca="1" si="8"/>
        <v/>
      </c>
      <c r="BQ19" s="193" t="str">
        <f t="shared" ca="1" si="9"/>
        <v/>
      </c>
      <c r="BR19" s="194" t="str">
        <f t="shared" ca="1" si="10"/>
        <v/>
      </c>
      <c r="BS19" s="195" t="str">
        <f t="shared" ca="1" si="6"/>
        <v/>
      </c>
      <c r="BT19" s="196" t="str">
        <f t="shared" ca="1" si="7"/>
        <v/>
      </c>
      <c r="BU19" s="206" t="str">
        <f ca="1">IF(BT19="","",IF(BX19&lt;&gt;"","-",IF(BW19&lt;&gt;"",BW19,IF(COUNTIF(I19:BP19,"-1")&gt;0,"ร",VLOOKUP(BT19,หน้าหลัก!Q$5:U$13,4,TRUE)))))</f>
        <v/>
      </c>
      <c r="BV19" s="207" t="str">
        <f ca="1">BU19&amp;ข้อมูลนักเรียน!G19</f>
        <v/>
      </c>
      <c r="BW19" s="208"/>
      <c r="BX19" s="199" t="str">
        <f ca="1">เวลาเรียน1!G19</f>
        <v/>
      </c>
      <c r="BY19" s="98"/>
    </row>
    <row r="20" spans="1:77" ht="15.75" customHeight="1" x14ac:dyDescent="0.25">
      <c r="A20" s="98"/>
      <c r="B20" s="120">
        <f ca="1">เวลาเรียน1!B20</f>
        <v>13</v>
      </c>
      <c r="C20" s="120" t="str">
        <f ca="1">เวลาเรียน1!C20</f>
        <v/>
      </c>
      <c r="D20" s="656" t="str">
        <f ca="1">เวลาเรียน1!D20</f>
        <v/>
      </c>
      <c r="E20" s="720"/>
      <c r="F20" s="657"/>
      <c r="G20" s="200"/>
      <c r="H20" s="201"/>
      <c r="I20" s="122"/>
      <c r="J20" s="123"/>
      <c r="K20" s="123"/>
      <c r="L20" s="123"/>
      <c r="M20" s="124"/>
      <c r="N20" s="122"/>
      <c r="O20" s="123"/>
      <c r="P20" s="123"/>
      <c r="Q20" s="123"/>
      <c r="R20" s="124"/>
      <c r="S20" s="122"/>
      <c r="T20" s="123"/>
      <c r="U20" s="123"/>
      <c r="V20" s="123"/>
      <c r="W20" s="124"/>
      <c r="X20" s="122"/>
      <c r="Y20" s="123"/>
      <c r="Z20" s="123"/>
      <c r="AA20" s="123"/>
      <c r="AB20" s="124"/>
      <c r="AC20" s="203"/>
      <c r="AD20" s="203"/>
      <c r="AE20" s="203"/>
      <c r="AF20" s="203"/>
      <c r="AG20" s="204"/>
      <c r="AH20" s="205" t="str">
        <f t="shared" ca="1" si="0"/>
        <v/>
      </c>
      <c r="AI20" s="202"/>
      <c r="AJ20" s="206" t="str">
        <f t="shared" ca="1" si="1"/>
        <v/>
      </c>
      <c r="AK20" s="202"/>
      <c r="AL20" s="203"/>
      <c r="AM20" s="203"/>
      <c r="AN20" s="203"/>
      <c r="AO20" s="204"/>
      <c r="AP20" s="202"/>
      <c r="AQ20" s="203"/>
      <c r="AR20" s="203"/>
      <c r="AS20" s="203"/>
      <c r="AT20" s="204"/>
      <c r="AU20" s="202"/>
      <c r="AV20" s="203"/>
      <c r="AW20" s="203"/>
      <c r="AX20" s="203"/>
      <c r="AY20" s="204"/>
      <c r="AZ20" s="202"/>
      <c r="BA20" s="204"/>
      <c r="BB20" s="202"/>
      <c r="BC20" s="203"/>
      <c r="BD20" s="203"/>
      <c r="BE20" s="204"/>
      <c r="BF20" s="387"/>
      <c r="BG20" s="203"/>
      <c r="BH20" s="203"/>
      <c r="BI20" s="204"/>
      <c r="BJ20" s="205" t="str">
        <f t="shared" ca="1" si="2"/>
        <v/>
      </c>
      <c r="BK20" s="202"/>
      <c r="BL20" s="439" t="str">
        <f t="shared" ca="1" si="3"/>
        <v/>
      </c>
      <c r="BM20" s="365"/>
      <c r="BN20" s="439" t="str">
        <f t="shared" ca="1" si="4"/>
        <v/>
      </c>
      <c r="BO20" s="159" t="str">
        <f t="shared" ca="1" si="5"/>
        <v/>
      </c>
      <c r="BP20" s="206" t="str">
        <f t="shared" ca="1" si="8"/>
        <v/>
      </c>
      <c r="BQ20" s="193" t="str">
        <f t="shared" ca="1" si="9"/>
        <v/>
      </c>
      <c r="BR20" s="194" t="str">
        <f t="shared" ca="1" si="10"/>
        <v/>
      </c>
      <c r="BS20" s="195" t="str">
        <f t="shared" ca="1" si="6"/>
        <v/>
      </c>
      <c r="BT20" s="196" t="str">
        <f t="shared" ca="1" si="7"/>
        <v/>
      </c>
      <c r="BU20" s="206" t="str">
        <f ca="1">IF(BT20="","",IF(BX20&lt;&gt;"","-",IF(BW20&lt;&gt;"",BW20,IF(COUNTIF(I20:BP20,"-1")&gt;0,"ร",VLOOKUP(BT20,หน้าหลัก!Q$5:U$13,4,TRUE)))))</f>
        <v/>
      </c>
      <c r="BV20" s="207" t="str">
        <f ca="1">BU20&amp;ข้อมูลนักเรียน!G20</f>
        <v/>
      </c>
      <c r="BW20" s="208"/>
      <c r="BX20" s="199" t="str">
        <f ca="1">เวลาเรียน1!G20</f>
        <v/>
      </c>
      <c r="BY20" s="98"/>
    </row>
    <row r="21" spans="1:77" ht="15.75" customHeight="1" x14ac:dyDescent="0.25">
      <c r="A21" s="98"/>
      <c r="B21" s="120">
        <f ca="1">เวลาเรียน1!B21</f>
        <v>14</v>
      </c>
      <c r="C21" s="120" t="str">
        <f ca="1">เวลาเรียน1!C21</f>
        <v/>
      </c>
      <c r="D21" s="656" t="str">
        <f ca="1">เวลาเรียน1!D21</f>
        <v/>
      </c>
      <c r="E21" s="720"/>
      <c r="F21" s="657"/>
      <c r="G21" s="200"/>
      <c r="H21" s="201"/>
      <c r="I21" s="122"/>
      <c r="J21" s="123"/>
      <c r="K21" s="123"/>
      <c r="L21" s="123"/>
      <c r="M21" s="124"/>
      <c r="N21" s="122"/>
      <c r="O21" s="123"/>
      <c r="P21" s="123"/>
      <c r="Q21" s="123"/>
      <c r="R21" s="124"/>
      <c r="S21" s="122"/>
      <c r="T21" s="123"/>
      <c r="U21" s="123"/>
      <c r="V21" s="123"/>
      <c r="W21" s="124"/>
      <c r="X21" s="122"/>
      <c r="Y21" s="123"/>
      <c r="Z21" s="123"/>
      <c r="AA21" s="123"/>
      <c r="AB21" s="124"/>
      <c r="AC21" s="203"/>
      <c r="AD21" s="203"/>
      <c r="AE21" s="203"/>
      <c r="AF21" s="203"/>
      <c r="AG21" s="204"/>
      <c r="AH21" s="205" t="str">
        <f t="shared" ca="1" si="0"/>
        <v/>
      </c>
      <c r="AI21" s="202"/>
      <c r="AJ21" s="206" t="str">
        <f t="shared" ca="1" si="1"/>
        <v/>
      </c>
      <c r="AK21" s="202"/>
      <c r="AL21" s="203"/>
      <c r="AM21" s="203"/>
      <c r="AN21" s="203"/>
      <c r="AO21" s="204"/>
      <c r="AP21" s="202"/>
      <c r="AQ21" s="203"/>
      <c r="AR21" s="203"/>
      <c r="AS21" s="203"/>
      <c r="AT21" s="204"/>
      <c r="AU21" s="202"/>
      <c r="AV21" s="203"/>
      <c r="AW21" s="203"/>
      <c r="AX21" s="203"/>
      <c r="AY21" s="204"/>
      <c r="AZ21" s="202"/>
      <c r="BA21" s="204"/>
      <c r="BB21" s="202"/>
      <c r="BC21" s="203"/>
      <c r="BD21" s="203"/>
      <c r="BE21" s="204"/>
      <c r="BF21" s="387"/>
      <c r="BG21" s="203"/>
      <c r="BH21" s="203"/>
      <c r="BI21" s="204"/>
      <c r="BJ21" s="205" t="str">
        <f t="shared" ca="1" si="2"/>
        <v/>
      </c>
      <c r="BK21" s="202"/>
      <c r="BL21" s="439" t="str">
        <f t="shared" ca="1" si="3"/>
        <v/>
      </c>
      <c r="BM21" s="365"/>
      <c r="BN21" s="439" t="str">
        <f t="shared" ca="1" si="4"/>
        <v/>
      </c>
      <c r="BO21" s="159" t="str">
        <f t="shared" ca="1" si="5"/>
        <v/>
      </c>
      <c r="BP21" s="206" t="str">
        <f t="shared" ca="1" si="8"/>
        <v/>
      </c>
      <c r="BQ21" s="193" t="str">
        <f t="shared" ca="1" si="9"/>
        <v/>
      </c>
      <c r="BR21" s="194" t="str">
        <f t="shared" ca="1" si="10"/>
        <v/>
      </c>
      <c r="BS21" s="195" t="str">
        <f t="shared" ca="1" si="6"/>
        <v/>
      </c>
      <c r="BT21" s="196" t="str">
        <f t="shared" ca="1" si="7"/>
        <v/>
      </c>
      <c r="BU21" s="206" t="str">
        <f ca="1">IF(BT21="","",IF(BX21&lt;&gt;"","-",IF(BW21&lt;&gt;"",BW21,IF(COUNTIF(I21:BP21,"-1")&gt;0,"ร",VLOOKUP(BT21,หน้าหลัก!Q$5:U$13,4,TRUE)))))</f>
        <v/>
      </c>
      <c r="BV21" s="207" t="str">
        <f ca="1">BU21&amp;ข้อมูลนักเรียน!G21</f>
        <v/>
      </c>
      <c r="BW21" s="208"/>
      <c r="BX21" s="199" t="str">
        <f ca="1">เวลาเรียน1!G21</f>
        <v/>
      </c>
      <c r="BY21" s="98"/>
    </row>
    <row r="22" spans="1:77" ht="15.75" customHeight="1" x14ac:dyDescent="0.25">
      <c r="A22" s="98"/>
      <c r="B22" s="120">
        <f ca="1">เวลาเรียน1!B22</f>
        <v>15</v>
      </c>
      <c r="C22" s="120" t="str">
        <f ca="1">เวลาเรียน1!C22</f>
        <v/>
      </c>
      <c r="D22" s="656" t="str">
        <f ca="1">เวลาเรียน1!D22</f>
        <v/>
      </c>
      <c r="E22" s="720"/>
      <c r="F22" s="657"/>
      <c r="G22" s="200"/>
      <c r="H22" s="201"/>
      <c r="I22" s="122"/>
      <c r="J22" s="123"/>
      <c r="K22" s="123"/>
      <c r="L22" s="123"/>
      <c r="M22" s="124"/>
      <c r="N22" s="122"/>
      <c r="O22" s="123"/>
      <c r="P22" s="123"/>
      <c r="Q22" s="123"/>
      <c r="R22" s="124"/>
      <c r="S22" s="122"/>
      <c r="T22" s="123"/>
      <c r="U22" s="123"/>
      <c r="V22" s="123"/>
      <c r="W22" s="124"/>
      <c r="X22" s="122"/>
      <c r="Y22" s="123"/>
      <c r="Z22" s="123"/>
      <c r="AA22" s="123"/>
      <c r="AB22" s="124"/>
      <c r="AC22" s="203"/>
      <c r="AD22" s="203"/>
      <c r="AE22" s="203"/>
      <c r="AF22" s="203"/>
      <c r="AG22" s="204"/>
      <c r="AH22" s="205" t="str">
        <f t="shared" ca="1" si="0"/>
        <v/>
      </c>
      <c r="AI22" s="202"/>
      <c r="AJ22" s="206" t="str">
        <f t="shared" ca="1" si="1"/>
        <v/>
      </c>
      <c r="AK22" s="202"/>
      <c r="AL22" s="203"/>
      <c r="AM22" s="203"/>
      <c r="AN22" s="203"/>
      <c r="AO22" s="204"/>
      <c r="AP22" s="202"/>
      <c r="AQ22" s="203"/>
      <c r="AR22" s="203"/>
      <c r="AS22" s="203"/>
      <c r="AT22" s="204"/>
      <c r="AU22" s="202"/>
      <c r="AV22" s="203"/>
      <c r="AW22" s="203"/>
      <c r="AX22" s="203"/>
      <c r="AY22" s="204"/>
      <c r="AZ22" s="202"/>
      <c r="BA22" s="204"/>
      <c r="BB22" s="202"/>
      <c r="BC22" s="203"/>
      <c r="BD22" s="203"/>
      <c r="BE22" s="204"/>
      <c r="BF22" s="387"/>
      <c r="BG22" s="203"/>
      <c r="BH22" s="203"/>
      <c r="BI22" s="204"/>
      <c r="BJ22" s="205" t="str">
        <f t="shared" ca="1" si="2"/>
        <v/>
      </c>
      <c r="BK22" s="202"/>
      <c r="BL22" s="439" t="str">
        <f t="shared" ca="1" si="3"/>
        <v/>
      </c>
      <c r="BM22" s="365"/>
      <c r="BN22" s="439" t="str">
        <f t="shared" ca="1" si="4"/>
        <v/>
      </c>
      <c r="BO22" s="159" t="str">
        <f t="shared" ca="1" si="5"/>
        <v/>
      </c>
      <c r="BP22" s="206" t="str">
        <f t="shared" ca="1" si="8"/>
        <v/>
      </c>
      <c r="BQ22" s="193" t="str">
        <f t="shared" ca="1" si="9"/>
        <v/>
      </c>
      <c r="BR22" s="194" t="str">
        <f t="shared" ca="1" si="10"/>
        <v/>
      </c>
      <c r="BS22" s="195" t="str">
        <f t="shared" ca="1" si="6"/>
        <v/>
      </c>
      <c r="BT22" s="196" t="str">
        <f t="shared" ca="1" si="7"/>
        <v/>
      </c>
      <c r="BU22" s="206" t="str">
        <f ca="1">IF(BT22="","",IF(BX22&lt;&gt;"","-",IF(BW22&lt;&gt;"",BW22,IF(COUNTIF(I22:BP22,"-1")&gt;0,"ร",VLOOKUP(BT22,หน้าหลัก!Q$5:U$13,4,TRUE)))))</f>
        <v/>
      </c>
      <c r="BV22" s="207" t="str">
        <f ca="1">BU22&amp;ข้อมูลนักเรียน!G22</f>
        <v/>
      </c>
      <c r="BW22" s="208"/>
      <c r="BX22" s="199" t="str">
        <f ca="1">เวลาเรียน1!G22</f>
        <v/>
      </c>
      <c r="BY22" s="98"/>
    </row>
    <row r="23" spans="1:77" ht="15.75" customHeight="1" x14ac:dyDescent="0.25">
      <c r="A23" s="98"/>
      <c r="B23" s="120">
        <f ca="1">เวลาเรียน1!B23</f>
        <v>16</v>
      </c>
      <c r="C23" s="120" t="str">
        <f ca="1">เวลาเรียน1!C23</f>
        <v/>
      </c>
      <c r="D23" s="656" t="str">
        <f ca="1">เวลาเรียน1!D23</f>
        <v/>
      </c>
      <c r="E23" s="720"/>
      <c r="F23" s="657"/>
      <c r="G23" s="200"/>
      <c r="H23" s="201"/>
      <c r="I23" s="122"/>
      <c r="J23" s="123"/>
      <c r="K23" s="123"/>
      <c r="L23" s="123"/>
      <c r="M23" s="124"/>
      <c r="N23" s="122"/>
      <c r="O23" s="123"/>
      <c r="P23" s="123"/>
      <c r="Q23" s="123"/>
      <c r="R23" s="124"/>
      <c r="S23" s="122"/>
      <c r="T23" s="123"/>
      <c r="U23" s="123"/>
      <c r="V23" s="123"/>
      <c r="W23" s="124"/>
      <c r="X23" s="122"/>
      <c r="Y23" s="123"/>
      <c r="Z23" s="123"/>
      <c r="AA23" s="123"/>
      <c r="AB23" s="124"/>
      <c r="AC23" s="203"/>
      <c r="AD23" s="203"/>
      <c r="AE23" s="203"/>
      <c r="AF23" s="203"/>
      <c r="AG23" s="204"/>
      <c r="AH23" s="205" t="str">
        <f t="shared" ca="1" si="0"/>
        <v/>
      </c>
      <c r="AI23" s="202"/>
      <c r="AJ23" s="206" t="str">
        <f t="shared" ca="1" si="1"/>
        <v/>
      </c>
      <c r="AK23" s="202"/>
      <c r="AL23" s="203"/>
      <c r="AM23" s="203"/>
      <c r="AN23" s="203"/>
      <c r="AO23" s="204"/>
      <c r="AP23" s="202"/>
      <c r="AQ23" s="203"/>
      <c r="AR23" s="203"/>
      <c r="AS23" s="203"/>
      <c r="AT23" s="204"/>
      <c r="AU23" s="202"/>
      <c r="AV23" s="203"/>
      <c r="AW23" s="203"/>
      <c r="AX23" s="203"/>
      <c r="AY23" s="204"/>
      <c r="AZ23" s="202"/>
      <c r="BA23" s="204"/>
      <c r="BB23" s="202"/>
      <c r="BC23" s="203"/>
      <c r="BD23" s="203"/>
      <c r="BE23" s="204"/>
      <c r="BF23" s="387"/>
      <c r="BG23" s="203"/>
      <c r="BH23" s="203"/>
      <c r="BI23" s="204"/>
      <c r="BJ23" s="205" t="str">
        <f t="shared" ca="1" si="2"/>
        <v/>
      </c>
      <c r="BK23" s="202"/>
      <c r="BL23" s="439" t="str">
        <f t="shared" ca="1" si="3"/>
        <v/>
      </c>
      <c r="BM23" s="365"/>
      <c r="BN23" s="439" t="str">
        <f t="shared" ca="1" si="4"/>
        <v/>
      </c>
      <c r="BO23" s="159" t="str">
        <f t="shared" ca="1" si="5"/>
        <v/>
      </c>
      <c r="BP23" s="206" t="str">
        <f t="shared" ca="1" si="8"/>
        <v/>
      </c>
      <c r="BQ23" s="193" t="str">
        <f t="shared" ca="1" si="9"/>
        <v/>
      </c>
      <c r="BR23" s="194" t="str">
        <f t="shared" ca="1" si="10"/>
        <v/>
      </c>
      <c r="BS23" s="195" t="str">
        <f t="shared" ca="1" si="6"/>
        <v/>
      </c>
      <c r="BT23" s="196" t="str">
        <f t="shared" ca="1" si="7"/>
        <v/>
      </c>
      <c r="BU23" s="206" t="str">
        <f ca="1">IF(BT23="","",IF(BX23&lt;&gt;"","-",IF(BW23&lt;&gt;"",BW23,IF(COUNTIF(I23:BP23,"-1")&gt;0,"ร",VLOOKUP(BT23,หน้าหลัก!Q$5:U$13,4,TRUE)))))</f>
        <v/>
      </c>
      <c r="BV23" s="207" t="str">
        <f ca="1">BU23&amp;ข้อมูลนักเรียน!G23</f>
        <v/>
      </c>
      <c r="BW23" s="208"/>
      <c r="BX23" s="199" t="str">
        <f ca="1">เวลาเรียน1!G23</f>
        <v/>
      </c>
      <c r="BY23" s="98"/>
    </row>
    <row r="24" spans="1:77" ht="15.75" customHeight="1" x14ac:dyDescent="0.25">
      <c r="A24" s="98"/>
      <c r="B24" s="120">
        <f ca="1">เวลาเรียน1!B24</f>
        <v>17</v>
      </c>
      <c r="C24" s="120" t="str">
        <f ca="1">เวลาเรียน1!C24</f>
        <v/>
      </c>
      <c r="D24" s="656" t="str">
        <f ca="1">เวลาเรียน1!D24</f>
        <v/>
      </c>
      <c r="E24" s="720"/>
      <c r="F24" s="657"/>
      <c r="G24" s="200"/>
      <c r="H24" s="201"/>
      <c r="I24" s="122"/>
      <c r="J24" s="123"/>
      <c r="K24" s="123"/>
      <c r="L24" s="123"/>
      <c r="M24" s="124"/>
      <c r="N24" s="122"/>
      <c r="O24" s="123"/>
      <c r="P24" s="123"/>
      <c r="Q24" s="123"/>
      <c r="R24" s="124"/>
      <c r="S24" s="122"/>
      <c r="T24" s="123"/>
      <c r="U24" s="123"/>
      <c r="V24" s="123"/>
      <c r="W24" s="124"/>
      <c r="X24" s="122"/>
      <c r="Y24" s="123"/>
      <c r="Z24" s="123"/>
      <c r="AA24" s="123"/>
      <c r="AB24" s="124"/>
      <c r="AC24" s="203"/>
      <c r="AD24" s="203"/>
      <c r="AE24" s="203"/>
      <c r="AF24" s="203"/>
      <c r="AG24" s="204"/>
      <c r="AH24" s="205" t="str">
        <f t="shared" ca="1" si="0"/>
        <v/>
      </c>
      <c r="AI24" s="202"/>
      <c r="AJ24" s="206" t="str">
        <f t="shared" ca="1" si="1"/>
        <v/>
      </c>
      <c r="AK24" s="202"/>
      <c r="AL24" s="203"/>
      <c r="AM24" s="203"/>
      <c r="AN24" s="203"/>
      <c r="AO24" s="204"/>
      <c r="AP24" s="202"/>
      <c r="AQ24" s="203"/>
      <c r="AR24" s="203"/>
      <c r="AS24" s="203"/>
      <c r="AT24" s="204"/>
      <c r="AU24" s="202"/>
      <c r="AV24" s="203"/>
      <c r="AW24" s="203"/>
      <c r="AX24" s="203"/>
      <c r="AY24" s="204"/>
      <c r="AZ24" s="202"/>
      <c r="BA24" s="204"/>
      <c r="BB24" s="202"/>
      <c r="BC24" s="203"/>
      <c r="BD24" s="203"/>
      <c r="BE24" s="204"/>
      <c r="BF24" s="387"/>
      <c r="BG24" s="203"/>
      <c r="BH24" s="203"/>
      <c r="BI24" s="204"/>
      <c r="BJ24" s="205" t="str">
        <f t="shared" ca="1" si="2"/>
        <v/>
      </c>
      <c r="BK24" s="202"/>
      <c r="BL24" s="439" t="str">
        <f t="shared" ca="1" si="3"/>
        <v/>
      </c>
      <c r="BM24" s="365"/>
      <c r="BN24" s="439" t="str">
        <f t="shared" ca="1" si="4"/>
        <v/>
      </c>
      <c r="BO24" s="159" t="str">
        <f t="shared" ca="1" si="5"/>
        <v/>
      </c>
      <c r="BP24" s="206" t="str">
        <f t="shared" ca="1" si="8"/>
        <v/>
      </c>
      <c r="BQ24" s="193" t="str">
        <f t="shared" ca="1" si="9"/>
        <v/>
      </c>
      <c r="BR24" s="194" t="str">
        <f t="shared" ca="1" si="10"/>
        <v/>
      </c>
      <c r="BS24" s="195" t="str">
        <f t="shared" ca="1" si="6"/>
        <v/>
      </c>
      <c r="BT24" s="196" t="str">
        <f t="shared" ca="1" si="7"/>
        <v/>
      </c>
      <c r="BU24" s="206" t="str">
        <f ca="1">IF(BT24="","",IF(BX24&lt;&gt;"","-",IF(BW24&lt;&gt;"",BW24,IF(COUNTIF(I24:BP24,"-1")&gt;0,"ร",VLOOKUP(BT24,หน้าหลัก!Q$5:U$13,4,TRUE)))))</f>
        <v/>
      </c>
      <c r="BV24" s="207" t="str">
        <f ca="1">BU24&amp;ข้อมูลนักเรียน!G24</f>
        <v/>
      </c>
      <c r="BW24" s="208"/>
      <c r="BX24" s="199" t="str">
        <f ca="1">เวลาเรียน1!G24</f>
        <v/>
      </c>
      <c r="BY24" s="98"/>
    </row>
    <row r="25" spans="1:77" ht="15.75" customHeight="1" x14ac:dyDescent="0.25">
      <c r="A25" s="98"/>
      <c r="B25" s="120">
        <f ca="1">เวลาเรียน1!B25</f>
        <v>18</v>
      </c>
      <c r="C25" s="120" t="str">
        <f ca="1">เวลาเรียน1!C25</f>
        <v/>
      </c>
      <c r="D25" s="656" t="str">
        <f ca="1">เวลาเรียน1!D25</f>
        <v/>
      </c>
      <c r="E25" s="720"/>
      <c r="F25" s="657"/>
      <c r="G25" s="200"/>
      <c r="H25" s="201"/>
      <c r="I25" s="122"/>
      <c r="J25" s="123"/>
      <c r="K25" s="123"/>
      <c r="L25" s="123"/>
      <c r="M25" s="124"/>
      <c r="N25" s="122"/>
      <c r="O25" s="123"/>
      <c r="P25" s="123"/>
      <c r="Q25" s="123"/>
      <c r="R25" s="124"/>
      <c r="S25" s="122"/>
      <c r="T25" s="123"/>
      <c r="U25" s="123"/>
      <c r="V25" s="123"/>
      <c r="W25" s="124"/>
      <c r="X25" s="122"/>
      <c r="Y25" s="123"/>
      <c r="Z25" s="123"/>
      <c r="AA25" s="123"/>
      <c r="AB25" s="124"/>
      <c r="AC25" s="203"/>
      <c r="AD25" s="203"/>
      <c r="AE25" s="203"/>
      <c r="AF25" s="203"/>
      <c r="AG25" s="204"/>
      <c r="AH25" s="205" t="str">
        <f t="shared" ca="1" si="0"/>
        <v/>
      </c>
      <c r="AI25" s="202"/>
      <c r="AJ25" s="206" t="str">
        <f t="shared" ca="1" si="1"/>
        <v/>
      </c>
      <c r="AK25" s="202"/>
      <c r="AL25" s="203"/>
      <c r="AM25" s="203"/>
      <c r="AN25" s="203"/>
      <c r="AO25" s="204"/>
      <c r="AP25" s="202"/>
      <c r="AQ25" s="203"/>
      <c r="AR25" s="203"/>
      <c r="AS25" s="203"/>
      <c r="AT25" s="204"/>
      <c r="AU25" s="202"/>
      <c r="AV25" s="203"/>
      <c r="AW25" s="203"/>
      <c r="AX25" s="203"/>
      <c r="AY25" s="204"/>
      <c r="AZ25" s="202"/>
      <c r="BA25" s="204"/>
      <c r="BB25" s="202"/>
      <c r="BC25" s="203"/>
      <c r="BD25" s="203"/>
      <c r="BE25" s="204"/>
      <c r="BF25" s="387"/>
      <c r="BG25" s="203"/>
      <c r="BH25" s="203"/>
      <c r="BI25" s="204"/>
      <c r="BJ25" s="205" t="str">
        <f t="shared" ca="1" si="2"/>
        <v/>
      </c>
      <c r="BK25" s="202"/>
      <c r="BL25" s="439" t="str">
        <f t="shared" ca="1" si="3"/>
        <v/>
      </c>
      <c r="BM25" s="365"/>
      <c r="BN25" s="439" t="str">
        <f t="shared" ca="1" si="4"/>
        <v/>
      </c>
      <c r="BO25" s="159" t="str">
        <f t="shared" ca="1" si="5"/>
        <v/>
      </c>
      <c r="BP25" s="206" t="str">
        <f t="shared" ca="1" si="8"/>
        <v/>
      </c>
      <c r="BQ25" s="193" t="str">
        <f t="shared" ca="1" si="9"/>
        <v/>
      </c>
      <c r="BR25" s="194" t="str">
        <f t="shared" ca="1" si="10"/>
        <v/>
      </c>
      <c r="BS25" s="195" t="str">
        <f t="shared" ca="1" si="6"/>
        <v/>
      </c>
      <c r="BT25" s="196" t="str">
        <f t="shared" ca="1" si="7"/>
        <v/>
      </c>
      <c r="BU25" s="206" t="str">
        <f ca="1">IF(BT25="","",IF(BX25&lt;&gt;"","-",IF(BW25&lt;&gt;"",BW25,IF(COUNTIF(I25:BP25,"-1")&gt;0,"ร",VLOOKUP(BT25,หน้าหลัก!Q$5:U$13,4,TRUE)))))</f>
        <v/>
      </c>
      <c r="BV25" s="207" t="str">
        <f ca="1">BU25&amp;ข้อมูลนักเรียน!G25</f>
        <v/>
      </c>
      <c r="BW25" s="208"/>
      <c r="BX25" s="199" t="str">
        <f ca="1">เวลาเรียน1!G25</f>
        <v/>
      </c>
      <c r="BY25" s="98"/>
    </row>
    <row r="26" spans="1:77" ht="15.75" customHeight="1" x14ac:dyDescent="0.25">
      <c r="A26" s="98"/>
      <c r="B26" s="120">
        <f ca="1">เวลาเรียน1!B26</f>
        <v>19</v>
      </c>
      <c r="C26" s="120" t="str">
        <f ca="1">เวลาเรียน1!C26</f>
        <v/>
      </c>
      <c r="D26" s="656" t="str">
        <f ca="1">เวลาเรียน1!D26</f>
        <v/>
      </c>
      <c r="E26" s="720"/>
      <c r="F26" s="657"/>
      <c r="G26" s="200"/>
      <c r="H26" s="201"/>
      <c r="I26" s="122"/>
      <c r="J26" s="123"/>
      <c r="K26" s="123"/>
      <c r="L26" s="123"/>
      <c r="M26" s="124"/>
      <c r="N26" s="122"/>
      <c r="O26" s="123"/>
      <c r="P26" s="123"/>
      <c r="Q26" s="123"/>
      <c r="R26" s="124"/>
      <c r="S26" s="122"/>
      <c r="T26" s="123"/>
      <c r="U26" s="123"/>
      <c r="V26" s="123"/>
      <c r="W26" s="124"/>
      <c r="X26" s="122"/>
      <c r="Y26" s="123"/>
      <c r="Z26" s="123"/>
      <c r="AA26" s="123"/>
      <c r="AB26" s="124"/>
      <c r="AC26" s="203"/>
      <c r="AD26" s="203"/>
      <c r="AE26" s="203"/>
      <c r="AF26" s="203"/>
      <c r="AG26" s="204"/>
      <c r="AH26" s="205" t="str">
        <f t="shared" ca="1" si="0"/>
        <v/>
      </c>
      <c r="AI26" s="202"/>
      <c r="AJ26" s="206" t="str">
        <f t="shared" ca="1" si="1"/>
        <v/>
      </c>
      <c r="AK26" s="202"/>
      <c r="AL26" s="203"/>
      <c r="AM26" s="203"/>
      <c r="AN26" s="203"/>
      <c r="AO26" s="204"/>
      <c r="AP26" s="202"/>
      <c r="AQ26" s="203"/>
      <c r="AR26" s="203"/>
      <c r="AS26" s="203"/>
      <c r="AT26" s="204"/>
      <c r="AU26" s="202"/>
      <c r="AV26" s="203"/>
      <c r="AW26" s="203"/>
      <c r="AX26" s="203"/>
      <c r="AY26" s="204"/>
      <c r="AZ26" s="202"/>
      <c r="BA26" s="204"/>
      <c r="BB26" s="202"/>
      <c r="BC26" s="203"/>
      <c r="BD26" s="203"/>
      <c r="BE26" s="204"/>
      <c r="BF26" s="387"/>
      <c r="BG26" s="203"/>
      <c r="BH26" s="203"/>
      <c r="BI26" s="204"/>
      <c r="BJ26" s="205" t="str">
        <f t="shared" ca="1" si="2"/>
        <v/>
      </c>
      <c r="BK26" s="202"/>
      <c r="BL26" s="439" t="str">
        <f t="shared" ca="1" si="3"/>
        <v/>
      </c>
      <c r="BM26" s="365"/>
      <c r="BN26" s="439" t="str">
        <f t="shared" ca="1" si="4"/>
        <v/>
      </c>
      <c r="BO26" s="159" t="str">
        <f t="shared" ca="1" si="5"/>
        <v/>
      </c>
      <c r="BP26" s="206" t="str">
        <f t="shared" ca="1" si="8"/>
        <v/>
      </c>
      <c r="BQ26" s="193" t="str">
        <f t="shared" ca="1" si="9"/>
        <v/>
      </c>
      <c r="BR26" s="194" t="str">
        <f t="shared" ca="1" si="10"/>
        <v/>
      </c>
      <c r="BS26" s="195" t="str">
        <f t="shared" ca="1" si="6"/>
        <v/>
      </c>
      <c r="BT26" s="196" t="str">
        <f t="shared" ca="1" si="7"/>
        <v/>
      </c>
      <c r="BU26" s="206" t="str">
        <f ca="1">IF(BT26="","",IF(BX26&lt;&gt;"","-",IF(BW26&lt;&gt;"",BW26,IF(COUNTIF(I26:BP26,"-1")&gt;0,"ร",VLOOKUP(BT26,หน้าหลัก!Q$5:U$13,4,TRUE)))))</f>
        <v/>
      </c>
      <c r="BV26" s="207" t="str">
        <f ca="1">BU26&amp;ข้อมูลนักเรียน!G26</f>
        <v/>
      </c>
      <c r="BW26" s="208"/>
      <c r="BX26" s="199" t="str">
        <f ca="1">เวลาเรียน1!G26</f>
        <v/>
      </c>
      <c r="BY26" s="98"/>
    </row>
    <row r="27" spans="1:77" ht="15.75" customHeight="1" x14ac:dyDescent="0.25">
      <c r="A27" s="98"/>
      <c r="B27" s="120">
        <f ca="1">เวลาเรียน1!B27</f>
        <v>20</v>
      </c>
      <c r="C27" s="120" t="str">
        <f ca="1">เวลาเรียน1!C27</f>
        <v/>
      </c>
      <c r="D27" s="656" t="str">
        <f ca="1">เวลาเรียน1!D27</f>
        <v/>
      </c>
      <c r="E27" s="720"/>
      <c r="F27" s="657"/>
      <c r="G27" s="200"/>
      <c r="H27" s="201"/>
      <c r="I27" s="122"/>
      <c r="J27" s="123"/>
      <c r="K27" s="123"/>
      <c r="L27" s="123"/>
      <c r="M27" s="124"/>
      <c r="N27" s="122"/>
      <c r="O27" s="123"/>
      <c r="P27" s="123"/>
      <c r="Q27" s="123"/>
      <c r="R27" s="124"/>
      <c r="S27" s="122"/>
      <c r="T27" s="123"/>
      <c r="U27" s="123"/>
      <c r="V27" s="123"/>
      <c r="W27" s="124"/>
      <c r="X27" s="122"/>
      <c r="Y27" s="123"/>
      <c r="Z27" s="123"/>
      <c r="AA27" s="123"/>
      <c r="AB27" s="124"/>
      <c r="AC27" s="203"/>
      <c r="AD27" s="203"/>
      <c r="AE27" s="203"/>
      <c r="AF27" s="203"/>
      <c r="AG27" s="204"/>
      <c r="AH27" s="205" t="str">
        <f t="shared" ca="1" si="0"/>
        <v/>
      </c>
      <c r="AI27" s="202"/>
      <c r="AJ27" s="206" t="str">
        <f t="shared" ca="1" si="1"/>
        <v/>
      </c>
      <c r="AK27" s="202"/>
      <c r="AL27" s="203"/>
      <c r="AM27" s="203"/>
      <c r="AN27" s="203"/>
      <c r="AO27" s="204"/>
      <c r="AP27" s="202"/>
      <c r="AQ27" s="203"/>
      <c r="AR27" s="203"/>
      <c r="AS27" s="203"/>
      <c r="AT27" s="204"/>
      <c r="AU27" s="202"/>
      <c r="AV27" s="203"/>
      <c r="AW27" s="203"/>
      <c r="AX27" s="203"/>
      <c r="AY27" s="204"/>
      <c r="AZ27" s="202"/>
      <c r="BA27" s="204"/>
      <c r="BB27" s="202"/>
      <c r="BC27" s="203"/>
      <c r="BD27" s="203"/>
      <c r="BE27" s="204"/>
      <c r="BF27" s="387"/>
      <c r="BG27" s="203"/>
      <c r="BH27" s="203"/>
      <c r="BI27" s="204"/>
      <c r="BJ27" s="205" t="str">
        <f t="shared" ca="1" si="2"/>
        <v/>
      </c>
      <c r="BK27" s="202"/>
      <c r="BL27" s="439" t="str">
        <f t="shared" ca="1" si="3"/>
        <v/>
      </c>
      <c r="BM27" s="365"/>
      <c r="BN27" s="439" t="str">
        <f t="shared" ca="1" si="4"/>
        <v/>
      </c>
      <c r="BO27" s="159" t="str">
        <f t="shared" ca="1" si="5"/>
        <v/>
      </c>
      <c r="BP27" s="206" t="str">
        <f t="shared" ca="1" si="8"/>
        <v/>
      </c>
      <c r="BQ27" s="193" t="str">
        <f t="shared" ca="1" si="9"/>
        <v/>
      </c>
      <c r="BR27" s="194" t="str">
        <f t="shared" ca="1" si="10"/>
        <v/>
      </c>
      <c r="BS27" s="195" t="str">
        <f t="shared" ca="1" si="6"/>
        <v/>
      </c>
      <c r="BT27" s="196" t="str">
        <f t="shared" ca="1" si="7"/>
        <v/>
      </c>
      <c r="BU27" s="206" t="str">
        <f ca="1">IF(BT27="","",IF(BX27&lt;&gt;"","-",IF(BW27&lt;&gt;"",BW27,IF(COUNTIF(I27:BP27,"-1")&gt;0,"ร",VLOOKUP(BT27,หน้าหลัก!Q$5:U$13,4,TRUE)))))</f>
        <v/>
      </c>
      <c r="BV27" s="207" t="str">
        <f ca="1">BU27&amp;ข้อมูลนักเรียน!G27</f>
        <v/>
      </c>
      <c r="BW27" s="208"/>
      <c r="BX27" s="199" t="str">
        <f ca="1">เวลาเรียน1!G27</f>
        <v/>
      </c>
      <c r="BY27" s="98"/>
    </row>
    <row r="28" spans="1:77" ht="15.75" customHeight="1" x14ac:dyDescent="0.25">
      <c r="A28" s="98"/>
      <c r="B28" s="120">
        <f ca="1">เวลาเรียน1!B28</f>
        <v>21</v>
      </c>
      <c r="C28" s="120" t="str">
        <f ca="1">เวลาเรียน1!C28</f>
        <v/>
      </c>
      <c r="D28" s="656" t="str">
        <f ca="1">เวลาเรียน1!D28</f>
        <v/>
      </c>
      <c r="E28" s="720"/>
      <c r="F28" s="657"/>
      <c r="G28" s="200"/>
      <c r="H28" s="201"/>
      <c r="I28" s="122"/>
      <c r="J28" s="123"/>
      <c r="K28" s="123"/>
      <c r="L28" s="123"/>
      <c r="M28" s="124"/>
      <c r="N28" s="122"/>
      <c r="O28" s="123"/>
      <c r="P28" s="123"/>
      <c r="Q28" s="123"/>
      <c r="R28" s="124"/>
      <c r="S28" s="122"/>
      <c r="T28" s="123"/>
      <c r="U28" s="123"/>
      <c r="V28" s="123"/>
      <c r="W28" s="124"/>
      <c r="X28" s="122"/>
      <c r="Y28" s="123"/>
      <c r="Z28" s="123"/>
      <c r="AA28" s="123"/>
      <c r="AB28" s="124"/>
      <c r="AC28" s="203"/>
      <c r="AD28" s="203"/>
      <c r="AE28" s="203"/>
      <c r="AF28" s="203"/>
      <c r="AG28" s="204"/>
      <c r="AH28" s="205" t="str">
        <f t="shared" ca="1" si="0"/>
        <v/>
      </c>
      <c r="AI28" s="202"/>
      <c r="AJ28" s="206" t="str">
        <f t="shared" ca="1" si="1"/>
        <v/>
      </c>
      <c r="AK28" s="202"/>
      <c r="AL28" s="203"/>
      <c r="AM28" s="203"/>
      <c r="AN28" s="203"/>
      <c r="AO28" s="204"/>
      <c r="AP28" s="202"/>
      <c r="AQ28" s="203"/>
      <c r="AR28" s="203"/>
      <c r="AS28" s="203"/>
      <c r="AT28" s="204"/>
      <c r="AU28" s="202"/>
      <c r="AV28" s="203"/>
      <c r="AW28" s="203"/>
      <c r="AX28" s="203"/>
      <c r="AY28" s="204"/>
      <c r="AZ28" s="202"/>
      <c r="BA28" s="204"/>
      <c r="BB28" s="202"/>
      <c r="BC28" s="203"/>
      <c r="BD28" s="203"/>
      <c r="BE28" s="204"/>
      <c r="BF28" s="387"/>
      <c r="BG28" s="203"/>
      <c r="BH28" s="203"/>
      <c r="BI28" s="204"/>
      <c r="BJ28" s="205" t="str">
        <f t="shared" ca="1" si="2"/>
        <v/>
      </c>
      <c r="BK28" s="202"/>
      <c r="BL28" s="439" t="str">
        <f t="shared" ca="1" si="3"/>
        <v/>
      </c>
      <c r="BM28" s="365"/>
      <c r="BN28" s="439" t="str">
        <f t="shared" ca="1" si="4"/>
        <v/>
      </c>
      <c r="BO28" s="159" t="str">
        <f t="shared" ca="1" si="5"/>
        <v/>
      </c>
      <c r="BP28" s="206" t="str">
        <f t="shared" ca="1" si="8"/>
        <v/>
      </c>
      <c r="BQ28" s="193" t="str">
        <f t="shared" ca="1" si="9"/>
        <v/>
      </c>
      <c r="BR28" s="194" t="str">
        <f t="shared" ca="1" si="10"/>
        <v/>
      </c>
      <c r="BS28" s="195" t="str">
        <f t="shared" ca="1" si="6"/>
        <v/>
      </c>
      <c r="BT28" s="196" t="str">
        <f t="shared" ca="1" si="7"/>
        <v/>
      </c>
      <c r="BU28" s="206" t="str">
        <f ca="1">IF(BT28="","",IF(BX28&lt;&gt;"","-",IF(BW28&lt;&gt;"",BW28,IF(COUNTIF(I28:BP28,"-1")&gt;0,"ร",VLOOKUP(BT28,หน้าหลัก!Q$5:U$13,4,TRUE)))))</f>
        <v/>
      </c>
      <c r="BV28" s="207" t="str">
        <f ca="1">BU28&amp;ข้อมูลนักเรียน!G28</f>
        <v/>
      </c>
      <c r="BW28" s="208"/>
      <c r="BX28" s="199" t="str">
        <f ca="1">เวลาเรียน1!G28</f>
        <v/>
      </c>
      <c r="BY28" s="98"/>
    </row>
    <row r="29" spans="1:77" ht="15.75" customHeight="1" x14ac:dyDescent="0.25">
      <c r="A29" s="98"/>
      <c r="B29" s="120">
        <f ca="1">เวลาเรียน1!B29</f>
        <v>22</v>
      </c>
      <c r="C29" s="120" t="str">
        <f ca="1">เวลาเรียน1!C29</f>
        <v/>
      </c>
      <c r="D29" s="656" t="str">
        <f ca="1">เวลาเรียน1!D29</f>
        <v/>
      </c>
      <c r="E29" s="720"/>
      <c r="F29" s="657"/>
      <c r="G29" s="200"/>
      <c r="H29" s="201"/>
      <c r="I29" s="122"/>
      <c r="J29" s="123"/>
      <c r="K29" s="123"/>
      <c r="L29" s="123"/>
      <c r="M29" s="124"/>
      <c r="N29" s="122"/>
      <c r="O29" s="123"/>
      <c r="P29" s="123"/>
      <c r="Q29" s="123"/>
      <c r="R29" s="124"/>
      <c r="S29" s="122"/>
      <c r="T29" s="123"/>
      <c r="U29" s="123"/>
      <c r="V29" s="123"/>
      <c r="W29" s="124"/>
      <c r="X29" s="122"/>
      <c r="Y29" s="123"/>
      <c r="Z29" s="123"/>
      <c r="AA29" s="123"/>
      <c r="AB29" s="124"/>
      <c r="AC29" s="203"/>
      <c r="AD29" s="203"/>
      <c r="AE29" s="203"/>
      <c r="AF29" s="203"/>
      <c r="AG29" s="204"/>
      <c r="AH29" s="205" t="str">
        <f t="shared" ca="1" si="0"/>
        <v/>
      </c>
      <c r="AI29" s="202"/>
      <c r="AJ29" s="206" t="str">
        <f t="shared" ca="1" si="1"/>
        <v/>
      </c>
      <c r="AK29" s="202"/>
      <c r="AL29" s="203"/>
      <c r="AM29" s="203"/>
      <c r="AN29" s="203"/>
      <c r="AO29" s="204"/>
      <c r="AP29" s="202"/>
      <c r="AQ29" s="203"/>
      <c r="AR29" s="203"/>
      <c r="AS29" s="203"/>
      <c r="AT29" s="204"/>
      <c r="AU29" s="202"/>
      <c r="AV29" s="203"/>
      <c r="AW29" s="203"/>
      <c r="AX29" s="203"/>
      <c r="AY29" s="204"/>
      <c r="AZ29" s="202"/>
      <c r="BA29" s="204"/>
      <c r="BB29" s="202"/>
      <c r="BC29" s="203"/>
      <c r="BD29" s="203"/>
      <c r="BE29" s="204"/>
      <c r="BF29" s="387"/>
      <c r="BG29" s="203"/>
      <c r="BH29" s="203"/>
      <c r="BI29" s="204"/>
      <c r="BJ29" s="205" t="str">
        <f t="shared" ca="1" si="2"/>
        <v/>
      </c>
      <c r="BK29" s="202"/>
      <c r="BL29" s="439" t="str">
        <f t="shared" ca="1" si="3"/>
        <v/>
      </c>
      <c r="BM29" s="365"/>
      <c r="BN29" s="439" t="str">
        <f t="shared" ca="1" si="4"/>
        <v/>
      </c>
      <c r="BO29" s="159" t="str">
        <f t="shared" ca="1" si="5"/>
        <v/>
      </c>
      <c r="BP29" s="206" t="str">
        <f t="shared" ca="1" si="8"/>
        <v/>
      </c>
      <c r="BQ29" s="193" t="str">
        <f t="shared" ca="1" si="9"/>
        <v/>
      </c>
      <c r="BR29" s="194" t="str">
        <f t="shared" ca="1" si="10"/>
        <v/>
      </c>
      <c r="BS29" s="195" t="str">
        <f t="shared" ca="1" si="6"/>
        <v/>
      </c>
      <c r="BT29" s="196" t="str">
        <f t="shared" ca="1" si="7"/>
        <v/>
      </c>
      <c r="BU29" s="206" t="str">
        <f ca="1">IF(BT29="","",IF(BX29&lt;&gt;"","-",IF(BW29&lt;&gt;"",BW29,IF(COUNTIF(I29:BP29,"-1")&gt;0,"ร",VLOOKUP(BT29,หน้าหลัก!Q$5:U$13,4,TRUE)))))</f>
        <v/>
      </c>
      <c r="BV29" s="207" t="str">
        <f ca="1">BU29&amp;ข้อมูลนักเรียน!G29</f>
        <v/>
      </c>
      <c r="BW29" s="208"/>
      <c r="BX29" s="199" t="str">
        <f ca="1">เวลาเรียน1!G29</f>
        <v/>
      </c>
      <c r="BY29" s="98"/>
    </row>
    <row r="30" spans="1:77" ht="15.75" customHeight="1" x14ac:dyDescent="0.25">
      <c r="A30" s="98"/>
      <c r="B30" s="120">
        <f ca="1">เวลาเรียน1!B30</f>
        <v>23</v>
      </c>
      <c r="C30" s="120" t="str">
        <f ca="1">เวลาเรียน1!C30</f>
        <v/>
      </c>
      <c r="D30" s="656" t="str">
        <f ca="1">เวลาเรียน1!D30</f>
        <v/>
      </c>
      <c r="E30" s="720"/>
      <c r="F30" s="657"/>
      <c r="G30" s="200"/>
      <c r="H30" s="201"/>
      <c r="I30" s="122"/>
      <c r="J30" s="123"/>
      <c r="K30" s="123"/>
      <c r="L30" s="123"/>
      <c r="M30" s="124"/>
      <c r="N30" s="122"/>
      <c r="O30" s="123"/>
      <c r="P30" s="123"/>
      <c r="Q30" s="123"/>
      <c r="R30" s="124"/>
      <c r="S30" s="122"/>
      <c r="T30" s="123"/>
      <c r="U30" s="123"/>
      <c r="V30" s="123"/>
      <c r="W30" s="124"/>
      <c r="X30" s="122"/>
      <c r="Y30" s="123"/>
      <c r="Z30" s="123"/>
      <c r="AA30" s="123"/>
      <c r="AB30" s="124"/>
      <c r="AC30" s="203"/>
      <c r="AD30" s="203"/>
      <c r="AE30" s="203"/>
      <c r="AF30" s="203"/>
      <c r="AG30" s="204"/>
      <c r="AH30" s="205" t="str">
        <f t="shared" ca="1" si="0"/>
        <v/>
      </c>
      <c r="AI30" s="202"/>
      <c r="AJ30" s="206" t="str">
        <f t="shared" ca="1" si="1"/>
        <v/>
      </c>
      <c r="AK30" s="202"/>
      <c r="AL30" s="203"/>
      <c r="AM30" s="203"/>
      <c r="AN30" s="203"/>
      <c r="AO30" s="204"/>
      <c r="AP30" s="202"/>
      <c r="AQ30" s="203"/>
      <c r="AR30" s="203"/>
      <c r="AS30" s="203"/>
      <c r="AT30" s="204"/>
      <c r="AU30" s="202"/>
      <c r="AV30" s="203"/>
      <c r="AW30" s="203"/>
      <c r="AX30" s="203"/>
      <c r="AY30" s="204"/>
      <c r="AZ30" s="202"/>
      <c r="BA30" s="204"/>
      <c r="BB30" s="202"/>
      <c r="BC30" s="203"/>
      <c r="BD30" s="203"/>
      <c r="BE30" s="204"/>
      <c r="BF30" s="387"/>
      <c r="BG30" s="203"/>
      <c r="BH30" s="203"/>
      <c r="BI30" s="204"/>
      <c r="BJ30" s="205" t="str">
        <f t="shared" ca="1" si="2"/>
        <v/>
      </c>
      <c r="BK30" s="202"/>
      <c r="BL30" s="439" t="str">
        <f t="shared" ca="1" si="3"/>
        <v/>
      </c>
      <c r="BM30" s="365"/>
      <c r="BN30" s="439" t="str">
        <f t="shared" ca="1" si="4"/>
        <v/>
      </c>
      <c r="BO30" s="159" t="str">
        <f t="shared" ca="1" si="5"/>
        <v/>
      </c>
      <c r="BP30" s="206" t="str">
        <f t="shared" ca="1" si="8"/>
        <v/>
      </c>
      <c r="BQ30" s="193" t="str">
        <f t="shared" ca="1" si="9"/>
        <v/>
      </c>
      <c r="BR30" s="194" t="str">
        <f t="shared" ca="1" si="10"/>
        <v/>
      </c>
      <c r="BS30" s="195" t="str">
        <f t="shared" ca="1" si="6"/>
        <v/>
      </c>
      <c r="BT30" s="196" t="str">
        <f t="shared" ca="1" si="7"/>
        <v/>
      </c>
      <c r="BU30" s="206" t="str">
        <f ca="1">IF(BT30="","",IF(BX30&lt;&gt;"","-",IF(BW30&lt;&gt;"",BW30,IF(COUNTIF(I30:BP30,"-1")&gt;0,"ร",VLOOKUP(BT30,หน้าหลัก!Q$5:U$13,4,TRUE)))))</f>
        <v/>
      </c>
      <c r="BV30" s="207" t="str">
        <f ca="1">BU30&amp;ข้อมูลนักเรียน!G30</f>
        <v/>
      </c>
      <c r="BW30" s="208"/>
      <c r="BX30" s="199" t="str">
        <f ca="1">เวลาเรียน1!G30</f>
        <v/>
      </c>
      <c r="BY30" s="98"/>
    </row>
    <row r="31" spans="1:77" ht="15.75" customHeight="1" x14ac:dyDescent="0.25">
      <c r="A31" s="98"/>
      <c r="B31" s="120">
        <f ca="1">เวลาเรียน1!B31</f>
        <v>24</v>
      </c>
      <c r="C31" s="120" t="str">
        <f ca="1">เวลาเรียน1!C31</f>
        <v/>
      </c>
      <c r="D31" s="656" t="str">
        <f ca="1">เวลาเรียน1!D31</f>
        <v/>
      </c>
      <c r="E31" s="720"/>
      <c r="F31" s="657"/>
      <c r="G31" s="200"/>
      <c r="H31" s="201"/>
      <c r="I31" s="122"/>
      <c r="J31" s="123"/>
      <c r="K31" s="123"/>
      <c r="L31" s="123"/>
      <c r="M31" s="124"/>
      <c r="N31" s="122"/>
      <c r="O31" s="123"/>
      <c r="P31" s="123"/>
      <c r="Q31" s="123"/>
      <c r="R31" s="124"/>
      <c r="S31" s="122"/>
      <c r="T31" s="123"/>
      <c r="U31" s="123"/>
      <c r="V31" s="123"/>
      <c r="W31" s="124"/>
      <c r="X31" s="122"/>
      <c r="Y31" s="123"/>
      <c r="Z31" s="123"/>
      <c r="AA31" s="123"/>
      <c r="AB31" s="124"/>
      <c r="AC31" s="203"/>
      <c r="AD31" s="203"/>
      <c r="AE31" s="203"/>
      <c r="AF31" s="203"/>
      <c r="AG31" s="204"/>
      <c r="AH31" s="205" t="str">
        <f t="shared" ca="1" si="0"/>
        <v/>
      </c>
      <c r="AI31" s="202"/>
      <c r="AJ31" s="206" t="str">
        <f t="shared" ca="1" si="1"/>
        <v/>
      </c>
      <c r="AK31" s="202"/>
      <c r="AL31" s="203"/>
      <c r="AM31" s="203"/>
      <c r="AN31" s="203"/>
      <c r="AO31" s="204"/>
      <c r="AP31" s="202"/>
      <c r="AQ31" s="203"/>
      <c r="AR31" s="203"/>
      <c r="AS31" s="203"/>
      <c r="AT31" s="204"/>
      <c r="AU31" s="202"/>
      <c r="AV31" s="203"/>
      <c r="AW31" s="203"/>
      <c r="AX31" s="203"/>
      <c r="AY31" s="204"/>
      <c r="AZ31" s="202"/>
      <c r="BA31" s="204"/>
      <c r="BB31" s="202"/>
      <c r="BC31" s="203"/>
      <c r="BD31" s="203"/>
      <c r="BE31" s="204"/>
      <c r="BF31" s="387"/>
      <c r="BG31" s="203"/>
      <c r="BH31" s="203"/>
      <c r="BI31" s="204"/>
      <c r="BJ31" s="205" t="str">
        <f t="shared" ca="1" si="2"/>
        <v/>
      </c>
      <c r="BK31" s="202"/>
      <c r="BL31" s="439" t="str">
        <f t="shared" ca="1" si="3"/>
        <v/>
      </c>
      <c r="BM31" s="365"/>
      <c r="BN31" s="439" t="str">
        <f t="shared" ca="1" si="4"/>
        <v/>
      </c>
      <c r="BO31" s="159" t="str">
        <f t="shared" ca="1" si="5"/>
        <v/>
      </c>
      <c r="BP31" s="206" t="str">
        <f t="shared" ca="1" si="8"/>
        <v/>
      </c>
      <c r="BQ31" s="193" t="str">
        <f t="shared" ca="1" si="9"/>
        <v/>
      </c>
      <c r="BR31" s="194" t="str">
        <f t="shared" ca="1" si="10"/>
        <v/>
      </c>
      <c r="BS31" s="195" t="str">
        <f t="shared" ca="1" si="6"/>
        <v/>
      </c>
      <c r="BT31" s="196" t="str">
        <f t="shared" ca="1" si="7"/>
        <v/>
      </c>
      <c r="BU31" s="206" t="str">
        <f ca="1">IF(BT31="","",IF(BX31&lt;&gt;"","-",IF(BW31&lt;&gt;"",BW31,IF(COUNTIF(I31:BP31,"-1")&gt;0,"ร",VLOOKUP(BT31,หน้าหลัก!Q$5:U$13,4,TRUE)))))</f>
        <v/>
      </c>
      <c r="BV31" s="207" t="str">
        <f ca="1">BU31&amp;ข้อมูลนักเรียน!G31</f>
        <v/>
      </c>
      <c r="BW31" s="208"/>
      <c r="BX31" s="199" t="str">
        <f ca="1">เวลาเรียน1!G31</f>
        <v/>
      </c>
      <c r="BY31" s="98"/>
    </row>
    <row r="32" spans="1:77" ht="15.75" customHeight="1" x14ac:dyDescent="0.25">
      <c r="A32" s="98"/>
      <c r="B32" s="120">
        <f ca="1">เวลาเรียน1!B32</f>
        <v>25</v>
      </c>
      <c r="C32" s="120" t="str">
        <f ca="1">เวลาเรียน1!C32</f>
        <v/>
      </c>
      <c r="D32" s="656" t="str">
        <f ca="1">เวลาเรียน1!D32</f>
        <v/>
      </c>
      <c r="E32" s="720"/>
      <c r="F32" s="657"/>
      <c r="G32" s="200"/>
      <c r="H32" s="201"/>
      <c r="I32" s="122"/>
      <c r="J32" s="123"/>
      <c r="K32" s="123"/>
      <c r="L32" s="123"/>
      <c r="M32" s="124"/>
      <c r="N32" s="122"/>
      <c r="O32" s="123"/>
      <c r="P32" s="123"/>
      <c r="Q32" s="123"/>
      <c r="R32" s="124"/>
      <c r="S32" s="122"/>
      <c r="T32" s="123"/>
      <c r="U32" s="123"/>
      <c r="V32" s="123"/>
      <c r="W32" s="124"/>
      <c r="X32" s="122"/>
      <c r="Y32" s="123"/>
      <c r="Z32" s="123"/>
      <c r="AA32" s="123"/>
      <c r="AB32" s="124"/>
      <c r="AC32" s="203"/>
      <c r="AD32" s="203"/>
      <c r="AE32" s="203"/>
      <c r="AF32" s="203"/>
      <c r="AG32" s="204"/>
      <c r="AH32" s="205" t="str">
        <f t="shared" ca="1" si="0"/>
        <v/>
      </c>
      <c r="AI32" s="202"/>
      <c r="AJ32" s="206" t="str">
        <f t="shared" ca="1" si="1"/>
        <v/>
      </c>
      <c r="AK32" s="202"/>
      <c r="AL32" s="203"/>
      <c r="AM32" s="203"/>
      <c r="AN32" s="203"/>
      <c r="AO32" s="204"/>
      <c r="AP32" s="202"/>
      <c r="AQ32" s="203"/>
      <c r="AR32" s="203"/>
      <c r="AS32" s="203"/>
      <c r="AT32" s="204"/>
      <c r="AU32" s="202"/>
      <c r="AV32" s="203"/>
      <c r="AW32" s="203"/>
      <c r="AX32" s="203"/>
      <c r="AY32" s="204"/>
      <c r="AZ32" s="202"/>
      <c r="BA32" s="204"/>
      <c r="BB32" s="202"/>
      <c r="BC32" s="203"/>
      <c r="BD32" s="203"/>
      <c r="BE32" s="204"/>
      <c r="BF32" s="387"/>
      <c r="BG32" s="203"/>
      <c r="BH32" s="203"/>
      <c r="BI32" s="204"/>
      <c r="BJ32" s="205" t="str">
        <f t="shared" ca="1" si="2"/>
        <v/>
      </c>
      <c r="BK32" s="202"/>
      <c r="BL32" s="439" t="str">
        <f t="shared" ca="1" si="3"/>
        <v/>
      </c>
      <c r="BM32" s="365"/>
      <c r="BN32" s="439" t="str">
        <f t="shared" ca="1" si="4"/>
        <v/>
      </c>
      <c r="BO32" s="159" t="str">
        <f t="shared" ca="1" si="5"/>
        <v/>
      </c>
      <c r="BP32" s="206" t="str">
        <f t="shared" ca="1" si="8"/>
        <v/>
      </c>
      <c r="BQ32" s="193" t="str">
        <f t="shared" ca="1" si="9"/>
        <v/>
      </c>
      <c r="BR32" s="194" t="str">
        <f t="shared" ca="1" si="10"/>
        <v/>
      </c>
      <c r="BS32" s="195" t="str">
        <f t="shared" ca="1" si="6"/>
        <v/>
      </c>
      <c r="BT32" s="196" t="str">
        <f t="shared" ca="1" si="7"/>
        <v/>
      </c>
      <c r="BU32" s="206" t="str">
        <f ca="1">IF(BT32="","",IF(BX32&lt;&gt;"","-",IF(BW32&lt;&gt;"",BW32,IF(COUNTIF(I32:BP32,"-1")&gt;0,"ร",VLOOKUP(BT32,หน้าหลัก!Q$5:U$13,4,TRUE)))))</f>
        <v/>
      </c>
      <c r="BV32" s="207" t="str">
        <f ca="1">BU32&amp;ข้อมูลนักเรียน!G32</f>
        <v/>
      </c>
      <c r="BW32" s="208"/>
      <c r="BX32" s="199" t="str">
        <f ca="1">เวลาเรียน1!G32</f>
        <v/>
      </c>
      <c r="BY32" s="98"/>
    </row>
    <row r="33" spans="1:77" ht="15.75" customHeight="1" x14ac:dyDescent="0.25">
      <c r="A33" s="98"/>
      <c r="B33" s="120">
        <f ca="1">เวลาเรียน1!B33</f>
        <v>26</v>
      </c>
      <c r="C33" s="120" t="str">
        <f ca="1">เวลาเรียน1!C33</f>
        <v/>
      </c>
      <c r="D33" s="656" t="str">
        <f ca="1">เวลาเรียน1!D33</f>
        <v/>
      </c>
      <c r="E33" s="720"/>
      <c r="F33" s="657"/>
      <c r="G33" s="200"/>
      <c r="H33" s="201"/>
      <c r="I33" s="122"/>
      <c r="J33" s="123"/>
      <c r="K33" s="123"/>
      <c r="L33" s="123"/>
      <c r="M33" s="124"/>
      <c r="N33" s="122"/>
      <c r="O33" s="123"/>
      <c r="P33" s="123"/>
      <c r="Q33" s="123"/>
      <c r="R33" s="124"/>
      <c r="S33" s="122"/>
      <c r="T33" s="123"/>
      <c r="U33" s="123"/>
      <c r="V33" s="123"/>
      <c r="W33" s="124"/>
      <c r="X33" s="122"/>
      <c r="Y33" s="123"/>
      <c r="Z33" s="123"/>
      <c r="AA33" s="123"/>
      <c r="AB33" s="124"/>
      <c r="AC33" s="203"/>
      <c r="AD33" s="203"/>
      <c r="AE33" s="203"/>
      <c r="AF33" s="203"/>
      <c r="AG33" s="204"/>
      <c r="AH33" s="205" t="str">
        <f t="shared" ca="1" si="0"/>
        <v/>
      </c>
      <c r="AI33" s="202"/>
      <c r="AJ33" s="206" t="str">
        <f t="shared" ca="1" si="1"/>
        <v/>
      </c>
      <c r="AK33" s="202"/>
      <c r="AL33" s="203"/>
      <c r="AM33" s="203"/>
      <c r="AN33" s="203"/>
      <c r="AO33" s="204"/>
      <c r="AP33" s="202"/>
      <c r="AQ33" s="203"/>
      <c r="AR33" s="203"/>
      <c r="AS33" s="203"/>
      <c r="AT33" s="204"/>
      <c r="AU33" s="202"/>
      <c r="AV33" s="203"/>
      <c r="AW33" s="203"/>
      <c r="AX33" s="203"/>
      <c r="AY33" s="204"/>
      <c r="AZ33" s="202"/>
      <c r="BA33" s="204"/>
      <c r="BB33" s="202"/>
      <c r="BC33" s="203"/>
      <c r="BD33" s="203"/>
      <c r="BE33" s="204"/>
      <c r="BF33" s="387"/>
      <c r="BG33" s="203"/>
      <c r="BH33" s="203"/>
      <c r="BI33" s="204"/>
      <c r="BJ33" s="205" t="str">
        <f t="shared" ca="1" si="2"/>
        <v/>
      </c>
      <c r="BK33" s="202"/>
      <c r="BL33" s="439" t="str">
        <f t="shared" ca="1" si="3"/>
        <v/>
      </c>
      <c r="BM33" s="365"/>
      <c r="BN33" s="439" t="str">
        <f t="shared" ca="1" si="4"/>
        <v/>
      </c>
      <c r="BO33" s="159" t="str">
        <f t="shared" ca="1" si="5"/>
        <v/>
      </c>
      <c r="BP33" s="206" t="str">
        <f t="shared" ca="1" si="8"/>
        <v/>
      </c>
      <c r="BQ33" s="193" t="str">
        <f t="shared" ca="1" si="9"/>
        <v/>
      </c>
      <c r="BR33" s="194" t="str">
        <f t="shared" ca="1" si="10"/>
        <v/>
      </c>
      <c r="BS33" s="195" t="str">
        <f t="shared" ca="1" si="6"/>
        <v/>
      </c>
      <c r="BT33" s="196" t="str">
        <f t="shared" ca="1" si="7"/>
        <v/>
      </c>
      <c r="BU33" s="206" t="str">
        <f ca="1">IF(BT33="","",IF(BX33&lt;&gt;"","-",IF(BW33&lt;&gt;"",BW33,IF(COUNTIF(I33:BP33,"-1")&gt;0,"ร",VLOOKUP(BT33,หน้าหลัก!Q$5:U$13,4,TRUE)))))</f>
        <v/>
      </c>
      <c r="BV33" s="207" t="str">
        <f ca="1">BU33&amp;ข้อมูลนักเรียน!G33</f>
        <v/>
      </c>
      <c r="BW33" s="208"/>
      <c r="BX33" s="199" t="str">
        <f ca="1">เวลาเรียน1!G33</f>
        <v/>
      </c>
      <c r="BY33" s="98"/>
    </row>
    <row r="34" spans="1:77" ht="15.75" customHeight="1" x14ac:dyDescent="0.25">
      <c r="A34" s="98"/>
      <c r="B34" s="120">
        <f ca="1">เวลาเรียน1!B34</f>
        <v>27</v>
      </c>
      <c r="C34" s="120" t="str">
        <f ca="1">เวลาเรียน1!C34</f>
        <v/>
      </c>
      <c r="D34" s="656" t="str">
        <f ca="1">เวลาเรียน1!D34</f>
        <v/>
      </c>
      <c r="E34" s="720"/>
      <c r="F34" s="657"/>
      <c r="G34" s="200"/>
      <c r="H34" s="201"/>
      <c r="I34" s="122"/>
      <c r="J34" s="123"/>
      <c r="K34" s="123"/>
      <c r="L34" s="123"/>
      <c r="M34" s="124"/>
      <c r="N34" s="122"/>
      <c r="O34" s="123"/>
      <c r="P34" s="123"/>
      <c r="Q34" s="123"/>
      <c r="R34" s="124"/>
      <c r="S34" s="122"/>
      <c r="T34" s="123"/>
      <c r="U34" s="123"/>
      <c r="V34" s="123"/>
      <c r="W34" s="124"/>
      <c r="X34" s="122"/>
      <c r="Y34" s="123"/>
      <c r="Z34" s="123"/>
      <c r="AA34" s="123"/>
      <c r="AB34" s="124"/>
      <c r="AC34" s="203"/>
      <c r="AD34" s="203"/>
      <c r="AE34" s="203"/>
      <c r="AF34" s="203"/>
      <c r="AG34" s="204"/>
      <c r="AH34" s="205" t="str">
        <f t="shared" ca="1" si="0"/>
        <v/>
      </c>
      <c r="AI34" s="202"/>
      <c r="AJ34" s="206" t="str">
        <f t="shared" ca="1" si="1"/>
        <v/>
      </c>
      <c r="AK34" s="202"/>
      <c r="AL34" s="203"/>
      <c r="AM34" s="203"/>
      <c r="AN34" s="203"/>
      <c r="AO34" s="204"/>
      <c r="AP34" s="202"/>
      <c r="AQ34" s="203"/>
      <c r="AR34" s="203"/>
      <c r="AS34" s="203"/>
      <c r="AT34" s="204"/>
      <c r="AU34" s="202"/>
      <c r="AV34" s="203"/>
      <c r="AW34" s="203"/>
      <c r="AX34" s="203"/>
      <c r="AY34" s="204"/>
      <c r="AZ34" s="202"/>
      <c r="BA34" s="204"/>
      <c r="BB34" s="202"/>
      <c r="BC34" s="203"/>
      <c r="BD34" s="203"/>
      <c r="BE34" s="204"/>
      <c r="BF34" s="387"/>
      <c r="BG34" s="203"/>
      <c r="BH34" s="203"/>
      <c r="BI34" s="204"/>
      <c r="BJ34" s="205" t="str">
        <f t="shared" ca="1" si="2"/>
        <v/>
      </c>
      <c r="BK34" s="202"/>
      <c r="BL34" s="439" t="str">
        <f t="shared" ca="1" si="3"/>
        <v/>
      </c>
      <c r="BM34" s="365"/>
      <c r="BN34" s="439" t="str">
        <f t="shared" ca="1" si="4"/>
        <v/>
      </c>
      <c r="BO34" s="159" t="str">
        <f t="shared" ca="1" si="5"/>
        <v/>
      </c>
      <c r="BP34" s="206" t="str">
        <f t="shared" ca="1" si="8"/>
        <v/>
      </c>
      <c r="BQ34" s="193" t="str">
        <f t="shared" ca="1" si="9"/>
        <v/>
      </c>
      <c r="BR34" s="194" t="str">
        <f t="shared" ca="1" si="10"/>
        <v/>
      </c>
      <c r="BS34" s="195" t="str">
        <f t="shared" ca="1" si="6"/>
        <v/>
      </c>
      <c r="BT34" s="196" t="str">
        <f t="shared" ca="1" si="7"/>
        <v/>
      </c>
      <c r="BU34" s="206" t="str">
        <f ca="1">IF(BT34="","",IF(BX34&lt;&gt;"","-",IF(BW34&lt;&gt;"",BW34,IF(COUNTIF(I34:BP34,"-1")&gt;0,"ร",VLOOKUP(BT34,หน้าหลัก!Q$5:U$13,4,TRUE)))))</f>
        <v/>
      </c>
      <c r="BV34" s="207" t="str">
        <f ca="1">BU34&amp;ข้อมูลนักเรียน!G34</f>
        <v/>
      </c>
      <c r="BW34" s="208"/>
      <c r="BX34" s="199" t="str">
        <f ca="1">เวลาเรียน1!G34</f>
        <v/>
      </c>
      <c r="BY34" s="98"/>
    </row>
    <row r="35" spans="1:77" ht="15.75" customHeight="1" x14ac:dyDescent="0.25">
      <c r="A35" s="98"/>
      <c r="B35" s="120">
        <f ca="1">เวลาเรียน1!B35</f>
        <v>28</v>
      </c>
      <c r="C35" s="120" t="str">
        <f ca="1">เวลาเรียน1!C35</f>
        <v/>
      </c>
      <c r="D35" s="656" t="str">
        <f ca="1">เวลาเรียน1!D35</f>
        <v/>
      </c>
      <c r="E35" s="720"/>
      <c r="F35" s="657"/>
      <c r="G35" s="200"/>
      <c r="H35" s="201"/>
      <c r="I35" s="122"/>
      <c r="J35" s="123"/>
      <c r="K35" s="123"/>
      <c r="L35" s="123"/>
      <c r="M35" s="124"/>
      <c r="N35" s="122"/>
      <c r="O35" s="123"/>
      <c r="P35" s="123"/>
      <c r="Q35" s="123"/>
      <c r="R35" s="124"/>
      <c r="S35" s="122"/>
      <c r="T35" s="123"/>
      <c r="U35" s="123"/>
      <c r="V35" s="123"/>
      <c r="W35" s="124"/>
      <c r="X35" s="122"/>
      <c r="Y35" s="123"/>
      <c r="Z35" s="123"/>
      <c r="AA35" s="123"/>
      <c r="AB35" s="124"/>
      <c r="AC35" s="203"/>
      <c r="AD35" s="203"/>
      <c r="AE35" s="203"/>
      <c r="AF35" s="203"/>
      <c r="AG35" s="204"/>
      <c r="AH35" s="205" t="str">
        <f t="shared" ca="1" si="0"/>
        <v/>
      </c>
      <c r="AI35" s="202"/>
      <c r="AJ35" s="206" t="str">
        <f t="shared" ca="1" si="1"/>
        <v/>
      </c>
      <c r="AK35" s="202"/>
      <c r="AL35" s="203"/>
      <c r="AM35" s="203"/>
      <c r="AN35" s="203"/>
      <c r="AO35" s="204"/>
      <c r="AP35" s="202"/>
      <c r="AQ35" s="203"/>
      <c r="AR35" s="203"/>
      <c r="AS35" s="203"/>
      <c r="AT35" s="204"/>
      <c r="AU35" s="202"/>
      <c r="AV35" s="203"/>
      <c r="AW35" s="203"/>
      <c r="AX35" s="203"/>
      <c r="AY35" s="204"/>
      <c r="AZ35" s="202"/>
      <c r="BA35" s="204"/>
      <c r="BB35" s="202"/>
      <c r="BC35" s="203"/>
      <c r="BD35" s="203"/>
      <c r="BE35" s="204"/>
      <c r="BF35" s="387"/>
      <c r="BG35" s="203"/>
      <c r="BH35" s="203"/>
      <c r="BI35" s="204"/>
      <c r="BJ35" s="205" t="str">
        <f t="shared" ca="1" si="2"/>
        <v/>
      </c>
      <c r="BK35" s="202"/>
      <c r="BL35" s="439" t="str">
        <f t="shared" ca="1" si="3"/>
        <v/>
      </c>
      <c r="BM35" s="365"/>
      <c r="BN35" s="439" t="str">
        <f t="shared" ca="1" si="4"/>
        <v/>
      </c>
      <c r="BO35" s="159" t="str">
        <f t="shared" ca="1" si="5"/>
        <v/>
      </c>
      <c r="BP35" s="206" t="str">
        <f t="shared" ca="1" si="8"/>
        <v/>
      </c>
      <c r="BQ35" s="193" t="str">
        <f t="shared" ca="1" si="9"/>
        <v/>
      </c>
      <c r="BR35" s="194" t="str">
        <f t="shared" ca="1" si="10"/>
        <v/>
      </c>
      <c r="BS35" s="195" t="str">
        <f t="shared" ca="1" si="6"/>
        <v/>
      </c>
      <c r="BT35" s="196" t="str">
        <f t="shared" ca="1" si="7"/>
        <v/>
      </c>
      <c r="BU35" s="206" t="str">
        <f ca="1">IF(BT35="","",IF(BX35&lt;&gt;"","-",IF(BW35&lt;&gt;"",BW35,IF(COUNTIF(I35:BP35,"-1")&gt;0,"ร",VLOOKUP(BT35,หน้าหลัก!Q$5:U$13,4,TRUE)))))</f>
        <v/>
      </c>
      <c r="BV35" s="207" t="str">
        <f ca="1">BU35&amp;ข้อมูลนักเรียน!G35</f>
        <v/>
      </c>
      <c r="BW35" s="208"/>
      <c r="BX35" s="199" t="str">
        <f ca="1">เวลาเรียน1!G35</f>
        <v/>
      </c>
      <c r="BY35" s="98"/>
    </row>
    <row r="36" spans="1:77" ht="15.75" customHeight="1" x14ac:dyDescent="0.25">
      <c r="A36" s="98"/>
      <c r="B36" s="120">
        <f ca="1">เวลาเรียน1!B36</f>
        <v>29</v>
      </c>
      <c r="C36" s="120" t="str">
        <f ca="1">เวลาเรียน1!C36</f>
        <v/>
      </c>
      <c r="D36" s="656" t="str">
        <f ca="1">เวลาเรียน1!D36</f>
        <v/>
      </c>
      <c r="E36" s="720"/>
      <c r="F36" s="657"/>
      <c r="G36" s="200"/>
      <c r="H36" s="201"/>
      <c r="I36" s="122"/>
      <c r="J36" s="123"/>
      <c r="K36" s="123"/>
      <c r="L36" s="123"/>
      <c r="M36" s="124"/>
      <c r="N36" s="122"/>
      <c r="O36" s="123"/>
      <c r="P36" s="123"/>
      <c r="Q36" s="123"/>
      <c r="R36" s="124"/>
      <c r="S36" s="122"/>
      <c r="T36" s="123"/>
      <c r="U36" s="123"/>
      <c r="V36" s="123"/>
      <c r="W36" s="124"/>
      <c r="X36" s="122"/>
      <c r="Y36" s="123"/>
      <c r="Z36" s="123"/>
      <c r="AA36" s="123"/>
      <c r="AB36" s="124"/>
      <c r="AC36" s="203"/>
      <c r="AD36" s="203"/>
      <c r="AE36" s="203"/>
      <c r="AF36" s="203"/>
      <c r="AG36" s="204"/>
      <c r="AH36" s="205" t="str">
        <f t="shared" ca="1" si="0"/>
        <v/>
      </c>
      <c r="AI36" s="202"/>
      <c r="AJ36" s="206" t="str">
        <f t="shared" ca="1" si="1"/>
        <v/>
      </c>
      <c r="AK36" s="202"/>
      <c r="AL36" s="203"/>
      <c r="AM36" s="203"/>
      <c r="AN36" s="203"/>
      <c r="AO36" s="204"/>
      <c r="AP36" s="202"/>
      <c r="AQ36" s="203"/>
      <c r="AR36" s="203"/>
      <c r="AS36" s="203"/>
      <c r="AT36" s="204"/>
      <c r="AU36" s="202"/>
      <c r="AV36" s="203"/>
      <c r="AW36" s="203"/>
      <c r="AX36" s="203"/>
      <c r="AY36" s="204"/>
      <c r="AZ36" s="202"/>
      <c r="BA36" s="204"/>
      <c r="BB36" s="202"/>
      <c r="BC36" s="203"/>
      <c r="BD36" s="203"/>
      <c r="BE36" s="204"/>
      <c r="BF36" s="387"/>
      <c r="BG36" s="203"/>
      <c r="BH36" s="203"/>
      <c r="BI36" s="204"/>
      <c r="BJ36" s="205" t="str">
        <f t="shared" ca="1" si="2"/>
        <v/>
      </c>
      <c r="BK36" s="202"/>
      <c r="BL36" s="439" t="str">
        <f t="shared" ca="1" si="3"/>
        <v/>
      </c>
      <c r="BM36" s="365"/>
      <c r="BN36" s="439" t="str">
        <f t="shared" ca="1" si="4"/>
        <v/>
      </c>
      <c r="BO36" s="159" t="str">
        <f t="shared" ca="1" si="5"/>
        <v/>
      </c>
      <c r="BP36" s="206" t="str">
        <f t="shared" ca="1" si="8"/>
        <v/>
      </c>
      <c r="BQ36" s="193" t="str">
        <f t="shared" ca="1" si="9"/>
        <v/>
      </c>
      <c r="BR36" s="194" t="str">
        <f t="shared" ca="1" si="10"/>
        <v/>
      </c>
      <c r="BS36" s="195" t="str">
        <f t="shared" ca="1" si="6"/>
        <v/>
      </c>
      <c r="BT36" s="196" t="str">
        <f t="shared" ca="1" si="7"/>
        <v/>
      </c>
      <c r="BU36" s="206" t="str">
        <f ca="1">IF(BT36="","",IF(BX36&lt;&gt;"","-",IF(BW36&lt;&gt;"",BW36,IF(COUNTIF(I36:BP36,"-1")&gt;0,"ร",VLOOKUP(BT36,หน้าหลัก!Q$5:U$13,4,TRUE)))))</f>
        <v/>
      </c>
      <c r="BV36" s="207" t="str">
        <f ca="1">BU36&amp;ข้อมูลนักเรียน!G36</f>
        <v/>
      </c>
      <c r="BW36" s="208"/>
      <c r="BX36" s="199" t="str">
        <f ca="1">เวลาเรียน1!G36</f>
        <v/>
      </c>
      <c r="BY36" s="98"/>
    </row>
    <row r="37" spans="1:77" ht="15.75" customHeight="1" x14ac:dyDescent="0.25">
      <c r="A37" s="98"/>
      <c r="B37" s="120">
        <f ca="1">เวลาเรียน1!B37</f>
        <v>30</v>
      </c>
      <c r="C37" s="120" t="str">
        <f ca="1">เวลาเรียน1!C37</f>
        <v/>
      </c>
      <c r="D37" s="656" t="str">
        <f ca="1">เวลาเรียน1!D37</f>
        <v/>
      </c>
      <c r="E37" s="720"/>
      <c r="F37" s="657"/>
      <c r="G37" s="200"/>
      <c r="H37" s="201"/>
      <c r="I37" s="122"/>
      <c r="J37" s="123"/>
      <c r="K37" s="123"/>
      <c r="L37" s="123"/>
      <c r="M37" s="124"/>
      <c r="N37" s="122"/>
      <c r="O37" s="123"/>
      <c r="P37" s="123"/>
      <c r="Q37" s="123"/>
      <c r="R37" s="124"/>
      <c r="S37" s="122"/>
      <c r="T37" s="123"/>
      <c r="U37" s="123"/>
      <c r="V37" s="123"/>
      <c r="W37" s="124"/>
      <c r="X37" s="122"/>
      <c r="Y37" s="123"/>
      <c r="Z37" s="123"/>
      <c r="AA37" s="123"/>
      <c r="AB37" s="124"/>
      <c r="AC37" s="203"/>
      <c r="AD37" s="203"/>
      <c r="AE37" s="203"/>
      <c r="AF37" s="203"/>
      <c r="AG37" s="204"/>
      <c r="AH37" s="205" t="str">
        <f t="shared" ca="1" si="0"/>
        <v/>
      </c>
      <c r="AI37" s="202"/>
      <c r="AJ37" s="206" t="str">
        <f t="shared" ca="1" si="1"/>
        <v/>
      </c>
      <c r="AK37" s="202"/>
      <c r="AL37" s="203"/>
      <c r="AM37" s="203"/>
      <c r="AN37" s="203"/>
      <c r="AO37" s="204"/>
      <c r="AP37" s="202"/>
      <c r="AQ37" s="203"/>
      <c r="AR37" s="203"/>
      <c r="AS37" s="203"/>
      <c r="AT37" s="204"/>
      <c r="AU37" s="202"/>
      <c r="AV37" s="203"/>
      <c r="AW37" s="203"/>
      <c r="AX37" s="203"/>
      <c r="AY37" s="204"/>
      <c r="AZ37" s="202"/>
      <c r="BA37" s="204"/>
      <c r="BB37" s="202"/>
      <c r="BC37" s="203"/>
      <c r="BD37" s="203"/>
      <c r="BE37" s="204"/>
      <c r="BF37" s="387"/>
      <c r="BG37" s="203"/>
      <c r="BH37" s="203"/>
      <c r="BI37" s="204"/>
      <c r="BJ37" s="205" t="str">
        <f t="shared" ca="1" si="2"/>
        <v/>
      </c>
      <c r="BK37" s="202"/>
      <c r="BL37" s="439" t="str">
        <f t="shared" ca="1" si="3"/>
        <v/>
      </c>
      <c r="BM37" s="365"/>
      <c r="BN37" s="439" t="str">
        <f t="shared" ca="1" si="4"/>
        <v/>
      </c>
      <c r="BO37" s="159" t="str">
        <f t="shared" ca="1" si="5"/>
        <v/>
      </c>
      <c r="BP37" s="206" t="str">
        <f t="shared" ca="1" si="8"/>
        <v/>
      </c>
      <c r="BQ37" s="193" t="str">
        <f t="shared" ca="1" si="9"/>
        <v/>
      </c>
      <c r="BR37" s="194" t="str">
        <f t="shared" ca="1" si="10"/>
        <v/>
      </c>
      <c r="BS37" s="195" t="str">
        <f t="shared" ca="1" si="6"/>
        <v/>
      </c>
      <c r="BT37" s="196" t="str">
        <f t="shared" ca="1" si="7"/>
        <v/>
      </c>
      <c r="BU37" s="206" t="str">
        <f ca="1">IF(BT37="","",IF(BX37&lt;&gt;"","-",IF(BW37&lt;&gt;"",BW37,IF(COUNTIF(I37:BP37,"-1")&gt;0,"ร",VLOOKUP(BT37,หน้าหลัก!Q$5:U$13,4,TRUE)))))</f>
        <v/>
      </c>
      <c r="BV37" s="207" t="str">
        <f ca="1">BU37&amp;ข้อมูลนักเรียน!G37</f>
        <v/>
      </c>
      <c r="BW37" s="208"/>
      <c r="BX37" s="199" t="str">
        <f ca="1">เวลาเรียน1!G37</f>
        <v/>
      </c>
      <c r="BY37" s="98"/>
    </row>
    <row r="38" spans="1:77" ht="15.75" customHeight="1" x14ac:dyDescent="0.25">
      <c r="A38" s="98"/>
      <c r="B38" s="120">
        <f ca="1">เวลาเรียน1!B38</f>
        <v>31</v>
      </c>
      <c r="C38" s="120" t="str">
        <f ca="1">เวลาเรียน1!C38</f>
        <v/>
      </c>
      <c r="D38" s="656" t="str">
        <f ca="1">เวลาเรียน1!D38</f>
        <v/>
      </c>
      <c r="E38" s="720"/>
      <c r="F38" s="657"/>
      <c r="G38" s="200"/>
      <c r="H38" s="201"/>
      <c r="I38" s="122"/>
      <c r="J38" s="123"/>
      <c r="K38" s="123"/>
      <c r="L38" s="123"/>
      <c r="M38" s="124"/>
      <c r="N38" s="122"/>
      <c r="O38" s="123"/>
      <c r="P38" s="123"/>
      <c r="Q38" s="123"/>
      <c r="R38" s="124"/>
      <c r="S38" s="122"/>
      <c r="T38" s="123"/>
      <c r="U38" s="123"/>
      <c r="V38" s="123"/>
      <c r="W38" s="124"/>
      <c r="X38" s="122"/>
      <c r="Y38" s="123"/>
      <c r="Z38" s="123"/>
      <c r="AA38" s="123"/>
      <c r="AB38" s="124"/>
      <c r="AC38" s="203"/>
      <c r="AD38" s="203"/>
      <c r="AE38" s="203"/>
      <c r="AF38" s="203"/>
      <c r="AG38" s="204"/>
      <c r="AH38" s="205" t="str">
        <f t="shared" ca="1" si="0"/>
        <v/>
      </c>
      <c r="AI38" s="202"/>
      <c r="AJ38" s="206" t="str">
        <f t="shared" ca="1" si="1"/>
        <v/>
      </c>
      <c r="AK38" s="202"/>
      <c r="AL38" s="203"/>
      <c r="AM38" s="203"/>
      <c r="AN38" s="203"/>
      <c r="AO38" s="204"/>
      <c r="AP38" s="202"/>
      <c r="AQ38" s="203"/>
      <c r="AR38" s="203"/>
      <c r="AS38" s="203"/>
      <c r="AT38" s="204"/>
      <c r="AU38" s="202"/>
      <c r="AV38" s="203"/>
      <c r="AW38" s="203"/>
      <c r="AX38" s="203"/>
      <c r="AY38" s="204"/>
      <c r="AZ38" s="202"/>
      <c r="BA38" s="204"/>
      <c r="BB38" s="202"/>
      <c r="BC38" s="203"/>
      <c r="BD38" s="203"/>
      <c r="BE38" s="204"/>
      <c r="BF38" s="387"/>
      <c r="BG38" s="203"/>
      <c r="BH38" s="203"/>
      <c r="BI38" s="204"/>
      <c r="BJ38" s="205" t="str">
        <f t="shared" ca="1" si="2"/>
        <v/>
      </c>
      <c r="BK38" s="202"/>
      <c r="BL38" s="439" t="str">
        <f t="shared" ca="1" si="3"/>
        <v/>
      </c>
      <c r="BM38" s="365"/>
      <c r="BN38" s="439" t="str">
        <f t="shared" ca="1" si="4"/>
        <v/>
      </c>
      <c r="BO38" s="159" t="str">
        <f t="shared" ca="1" si="5"/>
        <v/>
      </c>
      <c r="BP38" s="206" t="str">
        <f t="shared" ca="1" si="8"/>
        <v/>
      </c>
      <c r="BQ38" s="193" t="str">
        <f t="shared" ca="1" si="9"/>
        <v/>
      </c>
      <c r="BR38" s="194" t="str">
        <f t="shared" ca="1" si="10"/>
        <v/>
      </c>
      <c r="BS38" s="195" t="str">
        <f t="shared" ca="1" si="6"/>
        <v/>
      </c>
      <c r="BT38" s="196" t="str">
        <f t="shared" ca="1" si="7"/>
        <v/>
      </c>
      <c r="BU38" s="206" t="str">
        <f ca="1">IF(BT38="","",IF(BX38&lt;&gt;"","-",IF(BW38&lt;&gt;"",BW38,IF(COUNTIF(I38:BP38,"-1")&gt;0,"ร",VLOOKUP(BT38,หน้าหลัก!Q$5:U$13,4,TRUE)))))</f>
        <v/>
      </c>
      <c r="BV38" s="207" t="str">
        <f ca="1">BU38&amp;ข้อมูลนักเรียน!G38</f>
        <v/>
      </c>
      <c r="BW38" s="208"/>
      <c r="BX38" s="199" t="str">
        <f ca="1">เวลาเรียน1!G38</f>
        <v/>
      </c>
      <c r="BY38" s="98"/>
    </row>
    <row r="39" spans="1:77" ht="15.75" customHeight="1" x14ac:dyDescent="0.25">
      <c r="A39" s="98"/>
      <c r="B39" s="120">
        <f ca="1">เวลาเรียน1!B39</f>
        <v>32</v>
      </c>
      <c r="C39" s="120" t="str">
        <f ca="1">เวลาเรียน1!C39</f>
        <v/>
      </c>
      <c r="D39" s="656" t="str">
        <f ca="1">เวลาเรียน1!D39</f>
        <v/>
      </c>
      <c r="E39" s="720"/>
      <c r="F39" s="657"/>
      <c r="G39" s="200"/>
      <c r="H39" s="201"/>
      <c r="I39" s="122"/>
      <c r="J39" s="123"/>
      <c r="K39" s="123"/>
      <c r="L39" s="123"/>
      <c r="M39" s="124"/>
      <c r="N39" s="122"/>
      <c r="O39" s="123"/>
      <c r="P39" s="123"/>
      <c r="Q39" s="123"/>
      <c r="R39" s="124"/>
      <c r="S39" s="122"/>
      <c r="T39" s="123"/>
      <c r="U39" s="123"/>
      <c r="V39" s="123"/>
      <c r="W39" s="124"/>
      <c r="X39" s="122"/>
      <c r="Y39" s="123"/>
      <c r="Z39" s="123"/>
      <c r="AA39" s="123"/>
      <c r="AB39" s="124"/>
      <c r="AC39" s="203"/>
      <c r="AD39" s="203"/>
      <c r="AE39" s="203"/>
      <c r="AF39" s="203"/>
      <c r="AG39" s="204"/>
      <c r="AH39" s="205" t="str">
        <f t="shared" ca="1" si="0"/>
        <v/>
      </c>
      <c r="AI39" s="202"/>
      <c r="AJ39" s="206" t="str">
        <f t="shared" ca="1" si="1"/>
        <v/>
      </c>
      <c r="AK39" s="202"/>
      <c r="AL39" s="203"/>
      <c r="AM39" s="203"/>
      <c r="AN39" s="203"/>
      <c r="AO39" s="204"/>
      <c r="AP39" s="202"/>
      <c r="AQ39" s="203"/>
      <c r="AR39" s="203"/>
      <c r="AS39" s="203"/>
      <c r="AT39" s="204"/>
      <c r="AU39" s="202"/>
      <c r="AV39" s="203"/>
      <c r="AW39" s="203"/>
      <c r="AX39" s="203"/>
      <c r="AY39" s="204"/>
      <c r="AZ39" s="202"/>
      <c r="BA39" s="204"/>
      <c r="BB39" s="202"/>
      <c r="BC39" s="203"/>
      <c r="BD39" s="203"/>
      <c r="BE39" s="204"/>
      <c r="BF39" s="387"/>
      <c r="BG39" s="203"/>
      <c r="BH39" s="203"/>
      <c r="BI39" s="204"/>
      <c r="BJ39" s="205" t="str">
        <f t="shared" ca="1" si="2"/>
        <v/>
      </c>
      <c r="BK39" s="202"/>
      <c r="BL39" s="439" t="str">
        <f t="shared" ca="1" si="3"/>
        <v/>
      </c>
      <c r="BM39" s="365"/>
      <c r="BN39" s="439" t="str">
        <f t="shared" ca="1" si="4"/>
        <v/>
      </c>
      <c r="BO39" s="159" t="str">
        <f t="shared" ca="1" si="5"/>
        <v/>
      </c>
      <c r="BP39" s="206" t="str">
        <f t="shared" ca="1" si="8"/>
        <v/>
      </c>
      <c r="BQ39" s="193" t="str">
        <f t="shared" ca="1" si="9"/>
        <v/>
      </c>
      <c r="BR39" s="194" t="str">
        <f t="shared" ca="1" si="10"/>
        <v/>
      </c>
      <c r="BS39" s="195" t="str">
        <f t="shared" ca="1" si="6"/>
        <v/>
      </c>
      <c r="BT39" s="196" t="str">
        <f t="shared" ca="1" si="7"/>
        <v/>
      </c>
      <c r="BU39" s="206" t="str">
        <f ca="1">IF(BT39="","",IF(BX39&lt;&gt;"","-",IF(BW39&lt;&gt;"",BW39,IF(COUNTIF(I39:BP39,"-1")&gt;0,"ร",VLOOKUP(BT39,หน้าหลัก!Q$5:U$13,4,TRUE)))))</f>
        <v/>
      </c>
      <c r="BV39" s="207" t="str">
        <f ca="1">BU39&amp;ข้อมูลนักเรียน!G39</f>
        <v/>
      </c>
      <c r="BW39" s="208"/>
      <c r="BX39" s="199" t="str">
        <f ca="1">เวลาเรียน1!G39</f>
        <v/>
      </c>
      <c r="BY39" s="98"/>
    </row>
    <row r="40" spans="1:77" ht="15.75" customHeight="1" x14ac:dyDescent="0.25">
      <c r="A40" s="98"/>
      <c r="B40" s="120">
        <f ca="1">เวลาเรียน1!B40</f>
        <v>33</v>
      </c>
      <c r="C40" s="120" t="str">
        <f ca="1">เวลาเรียน1!C40</f>
        <v/>
      </c>
      <c r="D40" s="656" t="str">
        <f ca="1">เวลาเรียน1!D40</f>
        <v/>
      </c>
      <c r="E40" s="720"/>
      <c r="F40" s="657"/>
      <c r="G40" s="200"/>
      <c r="H40" s="201"/>
      <c r="I40" s="122"/>
      <c r="J40" s="123"/>
      <c r="K40" s="123"/>
      <c r="L40" s="123"/>
      <c r="M40" s="124"/>
      <c r="N40" s="122"/>
      <c r="O40" s="123"/>
      <c r="P40" s="123"/>
      <c r="Q40" s="123"/>
      <c r="R40" s="124"/>
      <c r="S40" s="122"/>
      <c r="T40" s="123"/>
      <c r="U40" s="123"/>
      <c r="V40" s="123"/>
      <c r="W40" s="124"/>
      <c r="X40" s="122"/>
      <c r="Y40" s="123"/>
      <c r="Z40" s="123"/>
      <c r="AA40" s="123"/>
      <c r="AB40" s="124"/>
      <c r="AC40" s="203"/>
      <c r="AD40" s="203"/>
      <c r="AE40" s="203"/>
      <c r="AF40" s="203"/>
      <c r="AG40" s="204"/>
      <c r="AH40" s="205" t="str">
        <f t="shared" ca="1" si="0"/>
        <v/>
      </c>
      <c r="AI40" s="202"/>
      <c r="AJ40" s="206" t="str">
        <f t="shared" ca="1" si="1"/>
        <v/>
      </c>
      <c r="AK40" s="202"/>
      <c r="AL40" s="203"/>
      <c r="AM40" s="203"/>
      <c r="AN40" s="203"/>
      <c r="AO40" s="204"/>
      <c r="AP40" s="202"/>
      <c r="AQ40" s="203"/>
      <c r="AR40" s="203"/>
      <c r="AS40" s="203"/>
      <c r="AT40" s="204"/>
      <c r="AU40" s="202"/>
      <c r="AV40" s="203"/>
      <c r="AW40" s="203"/>
      <c r="AX40" s="203"/>
      <c r="AY40" s="204"/>
      <c r="AZ40" s="202"/>
      <c r="BA40" s="204"/>
      <c r="BB40" s="202"/>
      <c r="BC40" s="203"/>
      <c r="BD40" s="203"/>
      <c r="BE40" s="204"/>
      <c r="BF40" s="387"/>
      <c r="BG40" s="203"/>
      <c r="BH40" s="203"/>
      <c r="BI40" s="204"/>
      <c r="BJ40" s="205" t="str">
        <f t="shared" ca="1" si="2"/>
        <v/>
      </c>
      <c r="BK40" s="202"/>
      <c r="BL40" s="439" t="str">
        <f t="shared" ca="1" si="3"/>
        <v/>
      </c>
      <c r="BM40" s="365"/>
      <c r="BN40" s="439" t="str">
        <f t="shared" ca="1" si="4"/>
        <v/>
      </c>
      <c r="BO40" s="159" t="str">
        <f t="shared" ca="1" si="5"/>
        <v/>
      </c>
      <c r="BP40" s="206" t="str">
        <f t="shared" ca="1" si="8"/>
        <v/>
      </c>
      <c r="BQ40" s="193" t="str">
        <f t="shared" ca="1" si="9"/>
        <v/>
      </c>
      <c r="BR40" s="194" t="str">
        <f t="shared" ca="1" si="10"/>
        <v/>
      </c>
      <c r="BS40" s="195" t="str">
        <f t="shared" ca="1" si="6"/>
        <v/>
      </c>
      <c r="BT40" s="196" t="str">
        <f t="shared" ca="1" si="7"/>
        <v/>
      </c>
      <c r="BU40" s="206" t="str">
        <f ca="1">IF(BT40="","",IF(BX40&lt;&gt;"","-",IF(BW40&lt;&gt;"",BW40,IF(COUNTIF(I40:BP40,"-1")&gt;0,"ร",VLOOKUP(BT40,หน้าหลัก!Q$5:U$13,4,TRUE)))))</f>
        <v/>
      </c>
      <c r="BV40" s="207" t="str">
        <f ca="1">BU40&amp;ข้อมูลนักเรียน!G40</f>
        <v/>
      </c>
      <c r="BW40" s="208"/>
      <c r="BX40" s="199" t="str">
        <f ca="1">เวลาเรียน1!G40</f>
        <v/>
      </c>
      <c r="BY40" s="98"/>
    </row>
    <row r="41" spans="1:77" ht="15.75" customHeight="1" x14ac:dyDescent="0.25">
      <c r="A41" s="98"/>
      <c r="B41" s="120">
        <f ca="1">เวลาเรียน1!B41</f>
        <v>34</v>
      </c>
      <c r="C41" s="120" t="str">
        <f ca="1">เวลาเรียน1!C41</f>
        <v/>
      </c>
      <c r="D41" s="656" t="str">
        <f ca="1">เวลาเรียน1!D41</f>
        <v/>
      </c>
      <c r="E41" s="720"/>
      <c r="F41" s="657"/>
      <c r="G41" s="200"/>
      <c r="H41" s="201"/>
      <c r="I41" s="122"/>
      <c r="J41" s="123"/>
      <c r="K41" s="123"/>
      <c r="L41" s="123"/>
      <c r="M41" s="124"/>
      <c r="N41" s="122"/>
      <c r="O41" s="123"/>
      <c r="P41" s="123"/>
      <c r="Q41" s="123"/>
      <c r="R41" s="124"/>
      <c r="S41" s="122"/>
      <c r="T41" s="123"/>
      <c r="U41" s="123"/>
      <c r="V41" s="123"/>
      <c r="W41" s="124"/>
      <c r="X41" s="122"/>
      <c r="Y41" s="123"/>
      <c r="Z41" s="123"/>
      <c r="AA41" s="123"/>
      <c r="AB41" s="124"/>
      <c r="AC41" s="203"/>
      <c r="AD41" s="203"/>
      <c r="AE41" s="203"/>
      <c r="AF41" s="203"/>
      <c r="AG41" s="204"/>
      <c r="AH41" s="205" t="str">
        <f t="shared" ca="1" si="0"/>
        <v/>
      </c>
      <c r="AI41" s="202"/>
      <c r="AJ41" s="206" t="str">
        <f t="shared" ca="1" si="1"/>
        <v/>
      </c>
      <c r="AK41" s="202"/>
      <c r="AL41" s="203"/>
      <c r="AM41" s="203"/>
      <c r="AN41" s="203"/>
      <c r="AO41" s="204"/>
      <c r="AP41" s="202"/>
      <c r="AQ41" s="203"/>
      <c r="AR41" s="203"/>
      <c r="AS41" s="203"/>
      <c r="AT41" s="204"/>
      <c r="AU41" s="202"/>
      <c r="AV41" s="203"/>
      <c r="AW41" s="203"/>
      <c r="AX41" s="203"/>
      <c r="AY41" s="204"/>
      <c r="AZ41" s="202"/>
      <c r="BA41" s="204"/>
      <c r="BB41" s="202"/>
      <c r="BC41" s="203"/>
      <c r="BD41" s="203"/>
      <c r="BE41" s="204"/>
      <c r="BF41" s="387"/>
      <c r="BG41" s="203"/>
      <c r="BH41" s="203"/>
      <c r="BI41" s="204"/>
      <c r="BJ41" s="205" t="str">
        <f t="shared" ca="1" si="2"/>
        <v/>
      </c>
      <c r="BK41" s="202"/>
      <c r="BL41" s="439" t="str">
        <f t="shared" ca="1" si="3"/>
        <v/>
      </c>
      <c r="BM41" s="365"/>
      <c r="BN41" s="439" t="str">
        <f t="shared" ca="1" si="4"/>
        <v/>
      </c>
      <c r="BO41" s="159" t="str">
        <f t="shared" ca="1" si="5"/>
        <v/>
      </c>
      <c r="BP41" s="206" t="str">
        <f t="shared" ca="1" si="8"/>
        <v/>
      </c>
      <c r="BQ41" s="193" t="str">
        <f t="shared" ca="1" si="9"/>
        <v/>
      </c>
      <c r="BR41" s="194" t="str">
        <f t="shared" ca="1" si="10"/>
        <v/>
      </c>
      <c r="BS41" s="195" t="str">
        <f t="shared" ca="1" si="6"/>
        <v/>
      </c>
      <c r="BT41" s="196" t="str">
        <f t="shared" ca="1" si="7"/>
        <v/>
      </c>
      <c r="BU41" s="206" t="str">
        <f ca="1">IF(BT41="","",IF(BX41&lt;&gt;"","-",IF(BW41&lt;&gt;"",BW41,IF(COUNTIF(I41:BP41,"-1")&gt;0,"ร",VLOOKUP(BT41,หน้าหลัก!Q$5:U$13,4,TRUE)))))</f>
        <v/>
      </c>
      <c r="BV41" s="207" t="str">
        <f ca="1">BU41&amp;ข้อมูลนักเรียน!G41</f>
        <v/>
      </c>
      <c r="BW41" s="208"/>
      <c r="BX41" s="199" t="str">
        <f ca="1">เวลาเรียน1!G41</f>
        <v/>
      </c>
      <c r="BY41" s="98"/>
    </row>
    <row r="42" spans="1:77" ht="15.75" customHeight="1" x14ac:dyDescent="0.25">
      <c r="A42" s="98"/>
      <c r="B42" s="120">
        <f ca="1">เวลาเรียน1!B42</f>
        <v>35</v>
      </c>
      <c r="C42" s="120" t="str">
        <f ca="1">เวลาเรียน1!C42</f>
        <v/>
      </c>
      <c r="D42" s="656" t="str">
        <f ca="1">เวลาเรียน1!D42</f>
        <v/>
      </c>
      <c r="E42" s="720"/>
      <c r="F42" s="657"/>
      <c r="G42" s="200"/>
      <c r="H42" s="201"/>
      <c r="I42" s="122"/>
      <c r="J42" s="123"/>
      <c r="K42" s="123"/>
      <c r="L42" s="123"/>
      <c r="M42" s="124"/>
      <c r="N42" s="122"/>
      <c r="O42" s="123"/>
      <c r="P42" s="123"/>
      <c r="Q42" s="123"/>
      <c r="R42" s="124"/>
      <c r="S42" s="122"/>
      <c r="T42" s="123"/>
      <c r="U42" s="123"/>
      <c r="V42" s="123"/>
      <c r="W42" s="124"/>
      <c r="X42" s="122"/>
      <c r="Y42" s="123"/>
      <c r="Z42" s="123"/>
      <c r="AA42" s="123"/>
      <c r="AB42" s="124"/>
      <c r="AC42" s="203"/>
      <c r="AD42" s="203"/>
      <c r="AE42" s="203"/>
      <c r="AF42" s="203"/>
      <c r="AG42" s="204"/>
      <c r="AH42" s="205" t="str">
        <f t="shared" ca="1" si="0"/>
        <v/>
      </c>
      <c r="AI42" s="202"/>
      <c r="AJ42" s="206" t="str">
        <f t="shared" ca="1" si="1"/>
        <v/>
      </c>
      <c r="AK42" s="202"/>
      <c r="AL42" s="203"/>
      <c r="AM42" s="203"/>
      <c r="AN42" s="203"/>
      <c r="AO42" s="204"/>
      <c r="AP42" s="202"/>
      <c r="AQ42" s="203"/>
      <c r="AR42" s="203"/>
      <c r="AS42" s="203"/>
      <c r="AT42" s="204"/>
      <c r="AU42" s="202"/>
      <c r="AV42" s="203"/>
      <c r="AW42" s="203"/>
      <c r="AX42" s="203"/>
      <c r="AY42" s="204"/>
      <c r="AZ42" s="202"/>
      <c r="BA42" s="204"/>
      <c r="BB42" s="202"/>
      <c r="BC42" s="203"/>
      <c r="BD42" s="203"/>
      <c r="BE42" s="204"/>
      <c r="BF42" s="387"/>
      <c r="BG42" s="203"/>
      <c r="BH42" s="203"/>
      <c r="BI42" s="204"/>
      <c r="BJ42" s="205" t="str">
        <f t="shared" ca="1" si="2"/>
        <v/>
      </c>
      <c r="BK42" s="202"/>
      <c r="BL42" s="439" t="str">
        <f t="shared" ca="1" si="3"/>
        <v/>
      </c>
      <c r="BM42" s="365"/>
      <c r="BN42" s="439" t="str">
        <f t="shared" ca="1" si="4"/>
        <v/>
      </c>
      <c r="BO42" s="159" t="str">
        <f t="shared" ca="1" si="5"/>
        <v/>
      </c>
      <c r="BP42" s="206" t="str">
        <f t="shared" ca="1" si="8"/>
        <v/>
      </c>
      <c r="BQ42" s="193" t="str">
        <f t="shared" ca="1" si="9"/>
        <v/>
      </c>
      <c r="BR42" s="194" t="str">
        <f t="shared" ca="1" si="10"/>
        <v/>
      </c>
      <c r="BS42" s="195" t="str">
        <f t="shared" ca="1" si="6"/>
        <v/>
      </c>
      <c r="BT42" s="196" t="str">
        <f t="shared" ca="1" si="7"/>
        <v/>
      </c>
      <c r="BU42" s="206" t="str">
        <f ca="1">IF(BT42="","",IF(BX42&lt;&gt;"","-",IF(BW42&lt;&gt;"",BW42,IF(COUNTIF(I42:BP42,"-1")&gt;0,"ร",VLOOKUP(BT42,หน้าหลัก!Q$5:U$13,4,TRUE)))))</f>
        <v/>
      </c>
      <c r="BV42" s="207" t="str">
        <f ca="1">BU42&amp;ข้อมูลนักเรียน!G42</f>
        <v/>
      </c>
      <c r="BW42" s="208"/>
      <c r="BX42" s="199" t="str">
        <f ca="1">เวลาเรียน1!G42</f>
        <v/>
      </c>
      <c r="BY42" s="98"/>
    </row>
    <row r="43" spans="1:77" ht="15.75" customHeight="1" x14ac:dyDescent="0.25">
      <c r="A43" s="98"/>
      <c r="B43" s="120">
        <f ca="1">เวลาเรียน1!B43</f>
        <v>36</v>
      </c>
      <c r="C43" s="120" t="str">
        <f ca="1">เวลาเรียน1!C43</f>
        <v/>
      </c>
      <c r="D43" s="656" t="str">
        <f ca="1">เวลาเรียน1!D43</f>
        <v/>
      </c>
      <c r="E43" s="720"/>
      <c r="F43" s="657"/>
      <c r="G43" s="200"/>
      <c r="H43" s="201"/>
      <c r="I43" s="122"/>
      <c r="J43" s="123"/>
      <c r="K43" s="123"/>
      <c r="L43" s="123"/>
      <c r="M43" s="124"/>
      <c r="N43" s="122"/>
      <c r="O43" s="123"/>
      <c r="P43" s="123"/>
      <c r="Q43" s="123"/>
      <c r="R43" s="124"/>
      <c r="S43" s="122"/>
      <c r="T43" s="123"/>
      <c r="U43" s="123"/>
      <c r="V43" s="123"/>
      <c r="W43" s="124"/>
      <c r="X43" s="122"/>
      <c r="Y43" s="123"/>
      <c r="Z43" s="123"/>
      <c r="AA43" s="123"/>
      <c r="AB43" s="124"/>
      <c r="AC43" s="203"/>
      <c r="AD43" s="203"/>
      <c r="AE43" s="203"/>
      <c r="AF43" s="203"/>
      <c r="AG43" s="204"/>
      <c r="AH43" s="205" t="str">
        <f t="shared" ca="1" si="0"/>
        <v/>
      </c>
      <c r="AI43" s="202"/>
      <c r="AJ43" s="206" t="str">
        <f t="shared" ca="1" si="1"/>
        <v/>
      </c>
      <c r="AK43" s="202"/>
      <c r="AL43" s="203"/>
      <c r="AM43" s="203"/>
      <c r="AN43" s="203"/>
      <c r="AO43" s="204"/>
      <c r="AP43" s="202"/>
      <c r="AQ43" s="203"/>
      <c r="AR43" s="203"/>
      <c r="AS43" s="203"/>
      <c r="AT43" s="204"/>
      <c r="AU43" s="202"/>
      <c r="AV43" s="203"/>
      <c r="AW43" s="203"/>
      <c r="AX43" s="203"/>
      <c r="AY43" s="204"/>
      <c r="AZ43" s="202"/>
      <c r="BA43" s="204"/>
      <c r="BB43" s="202"/>
      <c r="BC43" s="203"/>
      <c r="BD43" s="203"/>
      <c r="BE43" s="204"/>
      <c r="BF43" s="387"/>
      <c r="BG43" s="203"/>
      <c r="BH43" s="203"/>
      <c r="BI43" s="204"/>
      <c r="BJ43" s="205" t="str">
        <f t="shared" ca="1" si="2"/>
        <v/>
      </c>
      <c r="BK43" s="202"/>
      <c r="BL43" s="439" t="str">
        <f t="shared" ca="1" si="3"/>
        <v/>
      </c>
      <c r="BM43" s="365"/>
      <c r="BN43" s="439" t="str">
        <f t="shared" ca="1" si="4"/>
        <v/>
      </c>
      <c r="BO43" s="159" t="str">
        <f t="shared" ca="1" si="5"/>
        <v/>
      </c>
      <c r="BP43" s="206" t="str">
        <f t="shared" ca="1" si="8"/>
        <v/>
      </c>
      <c r="BQ43" s="193" t="str">
        <f t="shared" ca="1" si="9"/>
        <v/>
      </c>
      <c r="BR43" s="194" t="str">
        <f t="shared" ca="1" si="10"/>
        <v/>
      </c>
      <c r="BS43" s="195" t="str">
        <f t="shared" ca="1" si="6"/>
        <v/>
      </c>
      <c r="BT43" s="196" t="str">
        <f t="shared" ca="1" si="7"/>
        <v/>
      </c>
      <c r="BU43" s="206" t="str">
        <f ca="1">IF(BT43="","",IF(BX43&lt;&gt;"","-",IF(BW43&lt;&gt;"",BW43,IF(COUNTIF(I43:BP43,"-1")&gt;0,"ร",VLOOKUP(BT43,หน้าหลัก!Q$5:U$13,4,TRUE)))))</f>
        <v/>
      </c>
      <c r="BV43" s="207" t="str">
        <f ca="1">BU43&amp;ข้อมูลนักเรียน!G43</f>
        <v/>
      </c>
      <c r="BW43" s="208"/>
      <c r="BX43" s="199" t="str">
        <f ca="1">เวลาเรียน1!G43</f>
        <v/>
      </c>
      <c r="BY43" s="98"/>
    </row>
    <row r="44" spans="1:77" ht="15.75" customHeight="1" x14ac:dyDescent="0.25">
      <c r="A44" s="98"/>
      <c r="B44" s="120">
        <f ca="1">เวลาเรียน1!B44</f>
        <v>37</v>
      </c>
      <c r="C44" s="120" t="str">
        <f ca="1">เวลาเรียน1!C44</f>
        <v/>
      </c>
      <c r="D44" s="656" t="str">
        <f ca="1">เวลาเรียน1!D44</f>
        <v/>
      </c>
      <c r="E44" s="720"/>
      <c r="F44" s="657"/>
      <c r="G44" s="200"/>
      <c r="H44" s="201"/>
      <c r="I44" s="122"/>
      <c r="J44" s="123"/>
      <c r="K44" s="123"/>
      <c r="L44" s="123"/>
      <c r="M44" s="124"/>
      <c r="N44" s="122"/>
      <c r="O44" s="123"/>
      <c r="P44" s="123"/>
      <c r="Q44" s="123"/>
      <c r="R44" s="124"/>
      <c r="S44" s="122"/>
      <c r="T44" s="123"/>
      <c r="U44" s="123"/>
      <c r="V44" s="123"/>
      <c r="W44" s="124"/>
      <c r="X44" s="122"/>
      <c r="Y44" s="123"/>
      <c r="Z44" s="123"/>
      <c r="AA44" s="123"/>
      <c r="AB44" s="124"/>
      <c r="AC44" s="203"/>
      <c r="AD44" s="203"/>
      <c r="AE44" s="203"/>
      <c r="AF44" s="203"/>
      <c r="AG44" s="204"/>
      <c r="AH44" s="205" t="str">
        <f t="shared" ca="1" si="0"/>
        <v/>
      </c>
      <c r="AI44" s="202"/>
      <c r="AJ44" s="206" t="str">
        <f t="shared" ca="1" si="1"/>
        <v/>
      </c>
      <c r="AK44" s="202"/>
      <c r="AL44" s="203"/>
      <c r="AM44" s="203"/>
      <c r="AN44" s="203"/>
      <c r="AO44" s="204"/>
      <c r="AP44" s="202"/>
      <c r="AQ44" s="203"/>
      <c r="AR44" s="203"/>
      <c r="AS44" s="203"/>
      <c r="AT44" s="204"/>
      <c r="AU44" s="202"/>
      <c r="AV44" s="203"/>
      <c r="AW44" s="203"/>
      <c r="AX44" s="203"/>
      <c r="AY44" s="204"/>
      <c r="AZ44" s="202"/>
      <c r="BA44" s="204"/>
      <c r="BB44" s="202"/>
      <c r="BC44" s="203"/>
      <c r="BD44" s="203"/>
      <c r="BE44" s="204"/>
      <c r="BF44" s="387"/>
      <c r="BG44" s="203"/>
      <c r="BH44" s="203"/>
      <c r="BI44" s="204"/>
      <c r="BJ44" s="205" t="str">
        <f t="shared" ca="1" si="2"/>
        <v/>
      </c>
      <c r="BK44" s="202"/>
      <c r="BL44" s="439" t="str">
        <f t="shared" ca="1" si="3"/>
        <v/>
      </c>
      <c r="BM44" s="365"/>
      <c r="BN44" s="439" t="str">
        <f t="shared" ca="1" si="4"/>
        <v/>
      </c>
      <c r="BO44" s="159" t="str">
        <f t="shared" ca="1" si="5"/>
        <v/>
      </c>
      <c r="BP44" s="206" t="str">
        <f t="shared" ca="1" si="8"/>
        <v/>
      </c>
      <c r="BQ44" s="193" t="str">
        <f t="shared" ca="1" si="9"/>
        <v/>
      </c>
      <c r="BR44" s="194" t="str">
        <f t="shared" ca="1" si="10"/>
        <v/>
      </c>
      <c r="BS44" s="195" t="str">
        <f t="shared" ca="1" si="6"/>
        <v/>
      </c>
      <c r="BT44" s="196" t="str">
        <f t="shared" ca="1" si="7"/>
        <v/>
      </c>
      <c r="BU44" s="206" t="str">
        <f ca="1">IF(BT44="","",IF(BX44&lt;&gt;"","-",IF(BW44&lt;&gt;"",BW44,IF(COUNTIF(I44:BP44,"-1")&gt;0,"ร",VLOOKUP(BT44,หน้าหลัก!Q$5:U$13,4,TRUE)))))</f>
        <v/>
      </c>
      <c r="BV44" s="207" t="str">
        <f ca="1">BU44&amp;ข้อมูลนักเรียน!G44</f>
        <v/>
      </c>
      <c r="BW44" s="208"/>
      <c r="BX44" s="199" t="str">
        <f ca="1">เวลาเรียน1!G44</f>
        <v/>
      </c>
      <c r="BY44" s="98"/>
    </row>
    <row r="45" spans="1:77" ht="15.75" customHeight="1" x14ac:dyDescent="0.25">
      <c r="A45" s="98"/>
      <c r="B45" s="120">
        <f ca="1">เวลาเรียน1!B45</f>
        <v>38</v>
      </c>
      <c r="C45" s="120" t="str">
        <f ca="1">เวลาเรียน1!C45</f>
        <v/>
      </c>
      <c r="D45" s="656" t="str">
        <f ca="1">เวลาเรียน1!D45</f>
        <v/>
      </c>
      <c r="E45" s="720"/>
      <c r="F45" s="657"/>
      <c r="G45" s="200"/>
      <c r="H45" s="201"/>
      <c r="I45" s="122"/>
      <c r="J45" s="123"/>
      <c r="K45" s="123"/>
      <c r="L45" s="123"/>
      <c r="M45" s="124"/>
      <c r="N45" s="122"/>
      <c r="O45" s="123"/>
      <c r="P45" s="123"/>
      <c r="Q45" s="123"/>
      <c r="R45" s="124"/>
      <c r="S45" s="122"/>
      <c r="T45" s="123"/>
      <c r="U45" s="123"/>
      <c r="V45" s="123"/>
      <c r="W45" s="124"/>
      <c r="X45" s="122"/>
      <c r="Y45" s="123"/>
      <c r="Z45" s="123"/>
      <c r="AA45" s="123"/>
      <c r="AB45" s="124"/>
      <c r="AC45" s="203"/>
      <c r="AD45" s="203"/>
      <c r="AE45" s="203"/>
      <c r="AF45" s="203"/>
      <c r="AG45" s="204"/>
      <c r="AH45" s="205" t="str">
        <f t="shared" ca="1" si="0"/>
        <v/>
      </c>
      <c r="AI45" s="202"/>
      <c r="AJ45" s="206" t="str">
        <f t="shared" ca="1" si="1"/>
        <v/>
      </c>
      <c r="AK45" s="202"/>
      <c r="AL45" s="203"/>
      <c r="AM45" s="203"/>
      <c r="AN45" s="203"/>
      <c r="AO45" s="204"/>
      <c r="AP45" s="202"/>
      <c r="AQ45" s="203"/>
      <c r="AR45" s="203"/>
      <c r="AS45" s="203"/>
      <c r="AT45" s="204"/>
      <c r="AU45" s="202"/>
      <c r="AV45" s="203"/>
      <c r="AW45" s="203"/>
      <c r="AX45" s="203"/>
      <c r="AY45" s="204"/>
      <c r="AZ45" s="202"/>
      <c r="BA45" s="204"/>
      <c r="BB45" s="202"/>
      <c r="BC45" s="203"/>
      <c r="BD45" s="203"/>
      <c r="BE45" s="204"/>
      <c r="BF45" s="387"/>
      <c r="BG45" s="203"/>
      <c r="BH45" s="203"/>
      <c r="BI45" s="204"/>
      <c r="BJ45" s="205" t="str">
        <f t="shared" ca="1" si="2"/>
        <v/>
      </c>
      <c r="BK45" s="202"/>
      <c r="BL45" s="439" t="str">
        <f t="shared" ca="1" si="3"/>
        <v/>
      </c>
      <c r="BM45" s="365"/>
      <c r="BN45" s="439" t="str">
        <f t="shared" ca="1" si="4"/>
        <v/>
      </c>
      <c r="BO45" s="159" t="str">
        <f t="shared" ca="1" si="5"/>
        <v/>
      </c>
      <c r="BP45" s="206" t="str">
        <f t="shared" ca="1" si="8"/>
        <v/>
      </c>
      <c r="BQ45" s="193" t="str">
        <f t="shared" ca="1" si="9"/>
        <v/>
      </c>
      <c r="BR45" s="194" t="str">
        <f t="shared" ca="1" si="10"/>
        <v/>
      </c>
      <c r="BS45" s="195" t="str">
        <f t="shared" ca="1" si="6"/>
        <v/>
      </c>
      <c r="BT45" s="196" t="str">
        <f t="shared" ca="1" si="7"/>
        <v/>
      </c>
      <c r="BU45" s="206" t="str">
        <f ca="1">IF(BT45="","",IF(BX45&lt;&gt;"","-",IF(BW45&lt;&gt;"",BW45,IF(COUNTIF(I45:BP45,"-1")&gt;0,"ร",VLOOKUP(BT45,หน้าหลัก!Q$5:U$13,4,TRUE)))))</f>
        <v/>
      </c>
      <c r="BV45" s="207" t="str">
        <f ca="1">BU45&amp;ข้อมูลนักเรียน!G45</f>
        <v/>
      </c>
      <c r="BW45" s="208"/>
      <c r="BX45" s="199" t="str">
        <f ca="1">เวลาเรียน1!G45</f>
        <v/>
      </c>
      <c r="BY45" s="98"/>
    </row>
    <row r="46" spans="1:77" ht="15.75" customHeight="1" x14ac:dyDescent="0.25">
      <c r="A46" s="98"/>
      <c r="B46" s="120">
        <f ca="1">เวลาเรียน1!B46</f>
        <v>39</v>
      </c>
      <c r="C46" s="120" t="str">
        <f ca="1">เวลาเรียน1!C46</f>
        <v/>
      </c>
      <c r="D46" s="656" t="str">
        <f ca="1">เวลาเรียน1!D46</f>
        <v/>
      </c>
      <c r="E46" s="720"/>
      <c r="F46" s="657"/>
      <c r="G46" s="200"/>
      <c r="H46" s="201"/>
      <c r="I46" s="122"/>
      <c r="J46" s="123"/>
      <c r="K46" s="123"/>
      <c r="L46" s="123"/>
      <c r="M46" s="124"/>
      <c r="N46" s="122"/>
      <c r="O46" s="123"/>
      <c r="P46" s="123"/>
      <c r="Q46" s="123"/>
      <c r="R46" s="124"/>
      <c r="S46" s="122"/>
      <c r="T46" s="123"/>
      <c r="U46" s="123"/>
      <c r="V46" s="123"/>
      <c r="W46" s="124"/>
      <c r="X46" s="122"/>
      <c r="Y46" s="123"/>
      <c r="Z46" s="123"/>
      <c r="AA46" s="123"/>
      <c r="AB46" s="124"/>
      <c r="AC46" s="203"/>
      <c r="AD46" s="203"/>
      <c r="AE46" s="203"/>
      <c r="AF46" s="203"/>
      <c r="AG46" s="204"/>
      <c r="AH46" s="205" t="str">
        <f t="shared" ca="1" si="0"/>
        <v/>
      </c>
      <c r="AI46" s="202"/>
      <c r="AJ46" s="206" t="str">
        <f t="shared" ca="1" si="1"/>
        <v/>
      </c>
      <c r="AK46" s="202"/>
      <c r="AL46" s="203"/>
      <c r="AM46" s="203"/>
      <c r="AN46" s="203"/>
      <c r="AO46" s="204"/>
      <c r="AP46" s="202"/>
      <c r="AQ46" s="203"/>
      <c r="AR46" s="203"/>
      <c r="AS46" s="203"/>
      <c r="AT46" s="204"/>
      <c r="AU46" s="202"/>
      <c r="AV46" s="203"/>
      <c r="AW46" s="203"/>
      <c r="AX46" s="203"/>
      <c r="AY46" s="204"/>
      <c r="AZ46" s="202"/>
      <c r="BA46" s="204"/>
      <c r="BB46" s="202"/>
      <c r="BC46" s="203"/>
      <c r="BD46" s="203"/>
      <c r="BE46" s="204"/>
      <c r="BF46" s="387"/>
      <c r="BG46" s="203"/>
      <c r="BH46" s="203"/>
      <c r="BI46" s="204"/>
      <c r="BJ46" s="205" t="str">
        <f t="shared" ca="1" si="2"/>
        <v/>
      </c>
      <c r="BK46" s="202"/>
      <c r="BL46" s="439" t="str">
        <f t="shared" ca="1" si="3"/>
        <v/>
      </c>
      <c r="BM46" s="365"/>
      <c r="BN46" s="439" t="str">
        <f t="shared" ca="1" si="4"/>
        <v/>
      </c>
      <c r="BO46" s="159" t="str">
        <f t="shared" ca="1" si="5"/>
        <v/>
      </c>
      <c r="BP46" s="206" t="str">
        <f t="shared" ca="1" si="8"/>
        <v/>
      </c>
      <c r="BQ46" s="193" t="str">
        <f t="shared" ca="1" si="9"/>
        <v/>
      </c>
      <c r="BR46" s="194" t="str">
        <f t="shared" ca="1" si="10"/>
        <v/>
      </c>
      <c r="BS46" s="195" t="str">
        <f t="shared" ca="1" si="6"/>
        <v/>
      </c>
      <c r="BT46" s="196" t="str">
        <f t="shared" ca="1" si="7"/>
        <v/>
      </c>
      <c r="BU46" s="206" t="str">
        <f ca="1">IF(BT46="","",IF(BX46&lt;&gt;"","-",IF(BW46&lt;&gt;"",BW46,IF(COUNTIF(I46:BP46,"-1")&gt;0,"ร",VLOOKUP(BT46,หน้าหลัก!Q$5:U$13,4,TRUE)))))</f>
        <v/>
      </c>
      <c r="BV46" s="207" t="str">
        <f ca="1">BU46&amp;ข้อมูลนักเรียน!G46</f>
        <v/>
      </c>
      <c r="BW46" s="208"/>
      <c r="BX46" s="199" t="str">
        <f ca="1">เวลาเรียน1!G46</f>
        <v/>
      </c>
      <c r="BY46" s="98"/>
    </row>
    <row r="47" spans="1:77" ht="15.75" customHeight="1" x14ac:dyDescent="0.25">
      <c r="A47" s="98"/>
      <c r="B47" s="120">
        <f ca="1">เวลาเรียน1!B47</f>
        <v>40</v>
      </c>
      <c r="C47" s="120" t="str">
        <f ca="1">เวลาเรียน1!C47</f>
        <v/>
      </c>
      <c r="D47" s="656" t="str">
        <f ca="1">เวลาเรียน1!D47</f>
        <v/>
      </c>
      <c r="E47" s="720"/>
      <c r="F47" s="657"/>
      <c r="G47" s="200"/>
      <c r="H47" s="201"/>
      <c r="I47" s="122"/>
      <c r="J47" s="123"/>
      <c r="K47" s="123"/>
      <c r="L47" s="123"/>
      <c r="M47" s="124"/>
      <c r="N47" s="122"/>
      <c r="O47" s="123"/>
      <c r="P47" s="123"/>
      <c r="Q47" s="123"/>
      <c r="R47" s="124"/>
      <c r="S47" s="122"/>
      <c r="T47" s="123"/>
      <c r="U47" s="123"/>
      <c r="V47" s="123"/>
      <c r="W47" s="124"/>
      <c r="X47" s="122"/>
      <c r="Y47" s="123"/>
      <c r="Z47" s="123"/>
      <c r="AA47" s="123"/>
      <c r="AB47" s="124"/>
      <c r="AC47" s="203"/>
      <c r="AD47" s="203"/>
      <c r="AE47" s="203"/>
      <c r="AF47" s="203"/>
      <c r="AG47" s="204"/>
      <c r="AH47" s="205" t="str">
        <f t="shared" ca="1" si="0"/>
        <v/>
      </c>
      <c r="AI47" s="202"/>
      <c r="AJ47" s="206" t="str">
        <f t="shared" ca="1" si="1"/>
        <v/>
      </c>
      <c r="AK47" s="202"/>
      <c r="AL47" s="203"/>
      <c r="AM47" s="203"/>
      <c r="AN47" s="203"/>
      <c r="AO47" s="204"/>
      <c r="AP47" s="202"/>
      <c r="AQ47" s="203"/>
      <c r="AR47" s="203"/>
      <c r="AS47" s="203"/>
      <c r="AT47" s="204"/>
      <c r="AU47" s="202"/>
      <c r="AV47" s="203"/>
      <c r="AW47" s="203"/>
      <c r="AX47" s="203"/>
      <c r="AY47" s="204"/>
      <c r="AZ47" s="202"/>
      <c r="BA47" s="204"/>
      <c r="BB47" s="202"/>
      <c r="BC47" s="203"/>
      <c r="BD47" s="203"/>
      <c r="BE47" s="204"/>
      <c r="BF47" s="387"/>
      <c r="BG47" s="203"/>
      <c r="BH47" s="203"/>
      <c r="BI47" s="204"/>
      <c r="BJ47" s="205" t="str">
        <f t="shared" ca="1" si="2"/>
        <v/>
      </c>
      <c r="BK47" s="202"/>
      <c r="BL47" s="439" t="str">
        <f t="shared" ca="1" si="3"/>
        <v/>
      </c>
      <c r="BM47" s="365"/>
      <c r="BN47" s="439" t="str">
        <f t="shared" ca="1" si="4"/>
        <v/>
      </c>
      <c r="BO47" s="159" t="str">
        <f t="shared" ca="1" si="5"/>
        <v/>
      </c>
      <c r="BP47" s="206" t="str">
        <f t="shared" ca="1" si="8"/>
        <v/>
      </c>
      <c r="BQ47" s="193" t="str">
        <f t="shared" ca="1" si="9"/>
        <v/>
      </c>
      <c r="BR47" s="194" t="str">
        <f t="shared" ca="1" si="10"/>
        <v/>
      </c>
      <c r="BS47" s="195" t="str">
        <f t="shared" ca="1" si="6"/>
        <v/>
      </c>
      <c r="BT47" s="196" t="str">
        <f t="shared" ca="1" si="7"/>
        <v/>
      </c>
      <c r="BU47" s="206" t="str">
        <f ca="1">IF(BT47="","",IF(BX47&lt;&gt;"","-",IF(BW47&lt;&gt;"",BW47,IF(COUNTIF(I47:BP47,"-1")&gt;0,"ร",VLOOKUP(BT47,หน้าหลัก!Q$5:U$13,4,TRUE)))))</f>
        <v/>
      </c>
      <c r="BV47" s="207" t="str">
        <f ca="1">BU47&amp;ข้อมูลนักเรียน!G47</f>
        <v/>
      </c>
      <c r="BW47" s="208"/>
      <c r="BX47" s="199" t="str">
        <f ca="1">เวลาเรียน1!G47</f>
        <v/>
      </c>
      <c r="BY47" s="98"/>
    </row>
    <row r="48" spans="1:77" ht="15.75" customHeight="1" x14ac:dyDescent="0.25">
      <c r="A48" s="98"/>
      <c r="B48" s="120">
        <f ca="1">เวลาเรียน1!B48</f>
        <v>41</v>
      </c>
      <c r="C48" s="120" t="str">
        <f ca="1">เวลาเรียน1!C48</f>
        <v/>
      </c>
      <c r="D48" s="656" t="str">
        <f ca="1">เวลาเรียน1!D48</f>
        <v/>
      </c>
      <c r="E48" s="720"/>
      <c r="F48" s="657"/>
      <c r="G48" s="200"/>
      <c r="H48" s="201"/>
      <c r="I48" s="122"/>
      <c r="J48" s="123"/>
      <c r="K48" s="123"/>
      <c r="L48" s="123"/>
      <c r="M48" s="124"/>
      <c r="N48" s="122"/>
      <c r="O48" s="123"/>
      <c r="P48" s="123"/>
      <c r="Q48" s="123"/>
      <c r="R48" s="124"/>
      <c r="S48" s="122"/>
      <c r="T48" s="123"/>
      <c r="U48" s="123"/>
      <c r="V48" s="123"/>
      <c r="W48" s="124"/>
      <c r="X48" s="122"/>
      <c r="Y48" s="123"/>
      <c r="Z48" s="123"/>
      <c r="AA48" s="123"/>
      <c r="AB48" s="124"/>
      <c r="AC48" s="203"/>
      <c r="AD48" s="203"/>
      <c r="AE48" s="203"/>
      <c r="AF48" s="203"/>
      <c r="AG48" s="204"/>
      <c r="AH48" s="205" t="str">
        <f t="shared" ca="1" si="0"/>
        <v/>
      </c>
      <c r="AI48" s="202"/>
      <c r="AJ48" s="206" t="str">
        <f t="shared" ca="1" si="1"/>
        <v/>
      </c>
      <c r="AK48" s="202"/>
      <c r="AL48" s="203"/>
      <c r="AM48" s="203"/>
      <c r="AN48" s="203"/>
      <c r="AO48" s="204"/>
      <c r="AP48" s="202"/>
      <c r="AQ48" s="203"/>
      <c r="AR48" s="203"/>
      <c r="AS48" s="203"/>
      <c r="AT48" s="204"/>
      <c r="AU48" s="202"/>
      <c r="AV48" s="203"/>
      <c r="AW48" s="203"/>
      <c r="AX48" s="203"/>
      <c r="AY48" s="204"/>
      <c r="AZ48" s="202"/>
      <c r="BA48" s="204"/>
      <c r="BB48" s="202"/>
      <c r="BC48" s="203"/>
      <c r="BD48" s="203"/>
      <c r="BE48" s="204"/>
      <c r="BF48" s="387"/>
      <c r="BG48" s="203"/>
      <c r="BH48" s="203"/>
      <c r="BI48" s="204"/>
      <c r="BJ48" s="205" t="str">
        <f t="shared" ca="1" si="2"/>
        <v/>
      </c>
      <c r="BK48" s="202"/>
      <c r="BL48" s="439" t="str">
        <f t="shared" ca="1" si="3"/>
        <v/>
      </c>
      <c r="BM48" s="365"/>
      <c r="BN48" s="439" t="str">
        <f t="shared" ca="1" si="4"/>
        <v/>
      </c>
      <c r="BO48" s="159" t="str">
        <f t="shared" ca="1" si="5"/>
        <v/>
      </c>
      <c r="BP48" s="206" t="str">
        <f t="shared" ca="1" si="8"/>
        <v/>
      </c>
      <c r="BQ48" s="193" t="str">
        <f t="shared" ca="1" si="9"/>
        <v/>
      </c>
      <c r="BR48" s="194" t="str">
        <f t="shared" ca="1" si="10"/>
        <v/>
      </c>
      <c r="BS48" s="195" t="str">
        <f t="shared" ca="1" si="6"/>
        <v/>
      </c>
      <c r="BT48" s="196" t="str">
        <f t="shared" ca="1" si="7"/>
        <v/>
      </c>
      <c r="BU48" s="206" t="str">
        <f ca="1">IF(BT48="","",IF(BX48&lt;&gt;"","-",IF(BW48&lt;&gt;"",BW48,IF(COUNTIF(I48:BP48,"-1")&gt;0,"ร",VLOOKUP(BT48,หน้าหลัก!Q$5:U$13,4,TRUE)))))</f>
        <v/>
      </c>
      <c r="BV48" s="207" t="str">
        <f ca="1">BU48&amp;ข้อมูลนักเรียน!G48</f>
        <v/>
      </c>
      <c r="BW48" s="208"/>
      <c r="BX48" s="199" t="str">
        <f ca="1">เวลาเรียน1!G48</f>
        <v/>
      </c>
      <c r="BY48" s="98"/>
    </row>
    <row r="49" spans="1:77" ht="15.75" customHeight="1" x14ac:dyDescent="0.25">
      <c r="A49" s="98"/>
      <c r="B49" s="120">
        <f ca="1">เวลาเรียน1!B49</f>
        <v>42</v>
      </c>
      <c r="C49" s="120" t="str">
        <f ca="1">เวลาเรียน1!C49</f>
        <v/>
      </c>
      <c r="D49" s="656" t="str">
        <f ca="1">เวลาเรียน1!D49</f>
        <v/>
      </c>
      <c r="E49" s="720"/>
      <c r="F49" s="657"/>
      <c r="G49" s="200"/>
      <c r="H49" s="201"/>
      <c r="I49" s="122"/>
      <c r="J49" s="123"/>
      <c r="K49" s="123"/>
      <c r="L49" s="123"/>
      <c r="M49" s="124"/>
      <c r="N49" s="122"/>
      <c r="O49" s="123"/>
      <c r="P49" s="123"/>
      <c r="Q49" s="123"/>
      <c r="R49" s="124"/>
      <c r="S49" s="122"/>
      <c r="T49" s="123"/>
      <c r="U49" s="123"/>
      <c r="V49" s="123"/>
      <c r="W49" s="124"/>
      <c r="X49" s="122"/>
      <c r="Y49" s="123"/>
      <c r="Z49" s="123"/>
      <c r="AA49" s="123"/>
      <c r="AB49" s="124"/>
      <c r="AC49" s="203"/>
      <c r="AD49" s="203"/>
      <c r="AE49" s="203"/>
      <c r="AF49" s="203"/>
      <c r="AG49" s="204"/>
      <c r="AH49" s="205" t="str">
        <f t="shared" ca="1" si="0"/>
        <v/>
      </c>
      <c r="AI49" s="202"/>
      <c r="AJ49" s="206" t="str">
        <f t="shared" ca="1" si="1"/>
        <v/>
      </c>
      <c r="AK49" s="202"/>
      <c r="AL49" s="203"/>
      <c r="AM49" s="203"/>
      <c r="AN49" s="203"/>
      <c r="AO49" s="204"/>
      <c r="AP49" s="202"/>
      <c r="AQ49" s="203"/>
      <c r="AR49" s="203"/>
      <c r="AS49" s="203"/>
      <c r="AT49" s="204"/>
      <c r="AU49" s="202"/>
      <c r="AV49" s="203"/>
      <c r="AW49" s="203"/>
      <c r="AX49" s="203"/>
      <c r="AY49" s="204"/>
      <c r="AZ49" s="202"/>
      <c r="BA49" s="204"/>
      <c r="BB49" s="202"/>
      <c r="BC49" s="203"/>
      <c r="BD49" s="203"/>
      <c r="BE49" s="204"/>
      <c r="BF49" s="387"/>
      <c r="BG49" s="203"/>
      <c r="BH49" s="203"/>
      <c r="BI49" s="204"/>
      <c r="BJ49" s="205" t="str">
        <f t="shared" ca="1" si="2"/>
        <v/>
      </c>
      <c r="BK49" s="202"/>
      <c r="BL49" s="439" t="str">
        <f t="shared" ca="1" si="3"/>
        <v/>
      </c>
      <c r="BM49" s="365"/>
      <c r="BN49" s="439" t="str">
        <f t="shared" ca="1" si="4"/>
        <v/>
      </c>
      <c r="BO49" s="159" t="str">
        <f t="shared" ca="1" si="5"/>
        <v/>
      </c>
      <c r="BP49" s="206" t="str">
        <f t="shared" ca="1" si="8"/>
        <v/>
      </c>
      <c r="BQ49" s="193" t="str">
        <f t="shared" ca="1" si="9"/>
        <v/>
      </c>
      <c r="BR49" s="194" t="str">
        <f t="shared" ca="1" si="10"/>
        <v/>
      </c>
      <c r="BS49" s="195" t="str">
        <f t="shared" ca="1" si="6"/>
        <v/>
      </c>
      <c r="BT49" s="196" t="str">
        <f t="shared" ca="1" si="7"/>
        <v/>
      </c>
      <c r="BU49" s="206" t="str">
        <f ca="1">IF(BT49="","",IF(BX49&lt;&gt;"","-",IF(BW49&lt;&gt;"",BW49,IF(COUNTIF(I49:BP49,"-1")&gt;0,"ร",VLOOKUP(BT49,หน้าหลัก!Q$5:U$13,4,TRUE)))))</f>
        <v/>
      </c>
      <c r="BV49" s="207" t="str">
        <f ca="1">BU49&amp;ข้อมูลนักเรียน!G49</f>
        <v/>
      </c>
      <c r="BW49" s="208"/>
      <c r="BX49" s="199" t="str">
        <f ca="1">เวลาเรียน1!G49</f>
        <v/>
      </c>
      <c r="BY49" s="98"/>
    </row>
    <row r="50" spans="1:77" ht="15.75" customHeight="1" x14ac:dyDescent="0.25">
      <c r="A50" s="98"/>
      <c r="B50" s="120">
        <f ca="1">เวลาเรียน1!B50</f>
        <v>43</v>
      </c>
      <c r="C50" s="120" t="str">
        <f ca="1">เวลาเรียน1!C50</f>
        <v/>
      </c>
      <c r="D50" s="656" t="str">
        <f ca="1">เวลาเรียน1!D50</f>
        <v/>
      </c>
      <c r="E50" s="720"/>
      <c r="F50" s="657"/>
      <c r="G50" s="200"/>
      <c r="H50" s="201"/>
      <c r="I50" s="122"/>
      <c r="J50" s="123"/>
      <c r="K50" s="123"/>
      <c r="L50" s="123"/>
      <c r="M50" s="124"/>
      <c r="N50" s="122"/>
      <c r="O50" s="123"/>
      <c r="P50" s="123"/>
      <c r="Q50" s="123"/>
      <c r="R50" s="124"/>
      <c r="S50" s="122"/>
      <c r="T50" s="123"/>
      <c r="U50" s="123"/>
      <c r="V50" s="123"/>
      <c r="W50" s="124"/>
      <c r="X50" s="122"/>
      <c r="Y50" s="123"/>
      <c r="Z50" s="123"/>
      <c r="AA50" s="123"/>
      <c r="AB50" s="124"/>
      <c r="AC50" s="203"/>
      <c r="AD50" s="203"/>
      <c r="AE50" s="203"/>
      <c r="AF50" s="203"/>
      <c r="AG50" s="204"/>
      <c r="AH50" s="205" t="str">
        <f t="shared" ca="1" si="0"/>
        <v/>
      </c>
      <c r="AI50" s="202"/>
      <c r="AJ50" s="206" t="str">
        <f t="shared" ca="1" si="1"/>
        <v/>
      </c>
      <c r="AK50" s="202"/>
      <c r="AL50" s="203"/>
      <c r="AM50" s="203"/>
      <c r="AN50" s="203"/>
      <c r="AO50" s="204"/>
      <c r="AP50" s="202"/>
      <c r="AQ50" s="203"/>
      <c r="AR50" s="203"/>
      <c r="AS50" s="203"/>
      <c r="AT50" s="204"/>
      <c r="AU50" s="202"/>
      <c r="AV50" s="203"/>
      <c r="AW50" s="203"/>
      <c r="AX50" s="203"/>
      <c r="AY50" s="204"/>
      <c r="AZ50" s="202"/>
      <c r="BA50" s="204"/>
      <c r="BB50" s="202"/>
      <c r="BC50" s="203"/>
      <c r="BD50" s="203"/>
      <c r="BE50" s="204"/>
      <c r="BF50" s="387"/>
      <c r="BG50" s="203"/>
      <c r="BH50" s="203"/>
      <c r="BI50" s="204"/>
      <c r="BJ50" s="205" t="str">
        <f t="shared" ca="1" si="2"/>
        <v/>
      </c>
      <c r="BK50" s="202"/>
      <c r="BL50" s="439" t="str">
        <f t="shared" ca="1" si="3"/>
        <v/>
      </c>
      <c r="BM50" s="365"/>
      <c r="BN50" s="439" t="str">
        <f t="shared" ca="1" si="4"/>
        <v/>
      </c>
      <c r="BO50" s="159" t="str">
        <f t="shared" ca="1" si="5"/>
        <v/>
      </c>
      <c r="BP50" s="206" t="str">
        <f t="shared" ca="1" si="8"/>
        <v/>
      </c>
      <c r="BQ50" s="193" t="str">
        <f t="shared" ca="1" si="9"/>
        <v/>
      </c>
      <c r="BR50" s="194" t="str">
        <f t="shared" ca="1" si="10"/>
        <v/>
      </c>
      <c r="BS50" s="195" t="str">
        <f t="shared" ca="1" si="6"/>
        <v/>
      </c>
      <c r="BT50" s="196" t="str">
        <f t="shared" ca="1" si="7"/>
        <v/>
      </c>
      <c r="BU50" s="206" t="str">
        <f ca="1">IF(BT50="","",IF(BX50&lt;&gt;"","-",IF(BW50&lt;&gt;"",BW50,IF(COUNTIF(I50:BP50,"-1")&gt;0,"ร",VLOOKUP(BT50,หน้าหลัก!Q$5:U$13,4,TRUE)))))</f>
        <v/>
      </c>
      <c r="BV50" s="207" t="str">
        <f ca="1">BU50&amp;ข้อมูลนักเรียน!G50</f>
        <v/>
      </c>
      <c r="BW50" s="208"/>
      <c r="BX50" s="199" t="str">
        <f ca="1">เวลาเรียน1!G50</f>
        <v/>
      </c>
      <c r="BY50" s="98"/>
    </row>
    <row r="51" spans="1:77" ht="15.75" customHeight="1" x14ac:dyDescent="0.25">
      <c r="A51" s="98"/>
      <c r="B51" s="120">
        <f ca="1">เวลาเรียน1!B51</f>
        <v>44</v>
      </c>
      <c r="C51" s="120" t="str">
        <f ca="1">เวลาเรียน1!C51</f>
        <v/>
      </c>
      <c r="D51" s="656" t="str">
        <f ca="1">เวลาเรียน1!D51</f>
        <v/>
      </c>
      <c r="E51" s="720"/>
      <c r="F51" s="657"/>
      <c r="G51" s="200"/>
      <c r="H51" s="201"/>
      <c r="I51" s="122"/>
      <c r="J51" s="123"/>
      <c r="K51" s="123"/>
      <c r="L51" s="123"/>
      <c r="M51" s="124"/>
      <c r="N51" s="122"/>
      <c r="O51" s="123"/>
      <c r="P51" s="123"/>
      <c r="Q51" s="123"/>
      <c r="R51" s="124"/>
      <c r="S51" s="122"/>
      <c r="T51" s="123"/>
      <c r="U51" s="123"/>
      <c r="V51" s="123"/>
      <c r="W51" s="124"/>
      <c r="X51" s="122"/>
      <c r="Y51" s="123"/>
      <c r="Z51" s="123"/>
      <c r="AA51" s="123"/>
      <c r="AB51" s="124"/>
      <c r="AC51" s="203"/>
      <c r="AD51" s="203"/>
      <c r="AE51" s="203"/>
      <c r="AF51" s="203"/>
      <c r="AG51" s="204"/>
      <c r="AH51" s="205" t="str">
        <f t="shared" ca="1" si="0"/>
        <v/>
      </c>
      <c r="AI51" s="202"/>
      <c r="AJ51" s="206" t="str">
        <f t="shared" ca="1" si="1"/>
        <v/>
      </c>
      <c r="AK51" s="202"/>
      <c r="AL51" s="203"/>
      <c r="AM51" s="203"/>
      <c r="AN51" s="203"/>
      <c r="AO51" s="204"/>
      <c r="AP51" s="202"/>
      <c r="AQ51" s="203"/>
      <c r="AR51" s="203"/>
      <c r="AS51" s="203"/>
      <c r="AT51" s="204"/>
      <c r="AU51" s="202"/>
      <c r="AV51" s="203"/>
      <c r="AW51" s="203"/>
      <c r="AX51" s="203"/>
      <c r="AY51" s="204"/>
      <c r="AZ51" s="202"/>
      <c r="BA51" s="204"/>
      <c r="BB51" s="202"/>
      <c r="BC51" s="203"/>
      <c r="BD51" s="203"/>
      <c r="BE51" s="204"/>
      <c r="BF51" s="387"/>
      <c r="BG51" s="203"/>
      <c r="BH51" s="203"/>
      <c r="BI51" s="204"/>
      <c r="BJ51" s="205" t="str">
        <f t="shared" ca="1" si="2"/>
        <v/>
      </c>
      <c r="BK51" s="202"/>
      <c r="BL51" s="439" t="str">
        <f t="shared" ca="1" si="3"/>
        <v/>
      </c>
      <c r="BM51" s="365"/>
      <c r="BN51" s="439" t="str">
        <f t="shared" ca="1" si="4"/>
        <v/>
      </c>
      <c r="BO51" s="159" t="str">
        <f t="shared" ca="1" si="5"/>
        <v/>
      </c>
      <c r="BP51" s="206" t="str">
        <f t="shared" ca="1" si="8"/>
        <v/>
      </c>
      <c r="BQ51" s="193" t="str">
        <f t="shared" ca="1" si="9"/>
        <v/>
      </c>
      <c r="BR51" s="194" t="str">
        <f t="shared" ca="1" si="10"/>
        <v/>
      </c>
      <c r="BS51" s="195" t="str">
        <f t="shared" ca="1" si="6"/>
        <v/>
      </c>
      <c r="BT51" s="196" t="str">
        <f t="shared" ca="1" si="7"/>
        <v/>
      </c>
      <c r="BU51" s="206" t="str">
        <f ca="1">IF(BT51="","",IF(BX51&lt;&gt;"","-",IF(BW51&lt;&gt;"",BW51,IF(COUNTIF(I51:BP51,"-1")&gt;0,"ร",VLOOKUP(BT51,หน้าหลัก!Q$5:U$13,4,TRUE)))))</f>
        <v/>
      </c>
      <c r="BV51" s="207" t="str">
        <f ca="1">BU51&amp;ข้อมูลนักเรียน!G51</f>
        <v/>
      </c>
      <c r="BW51" s="208"/>
      <c r="BX51" s="199" t="str">
        <f ca="1">เวลาเรียน1!G51</f>
        <v/>
      </c>
      <c r="BY51" s="98"/>
    </row>
    <row r="52" spans="1:77" ht="15.75" customHeight="1" x14ac:dyDescent="0.25">
      <c r="A52" s="98"/>
      <c r="B52" s="133">
        <f ca="1">เวลาเรียน1!B52</f>
        <v>45</v>
      </c>
      <c r="C52" s="133" t="str">
        <f ca="1">เวลาเรียน1!C52</f>
        <v/>
      </c>
      <c r="D52" s="663" t="str">
        <f ca="1">เวลาเรียน1!D52</f>
        <v/>
      </c>
      <c r="E52" s="718"/>
      <c r="F52" s="664"/>
      <c r="G52" s="209"/>
      <c r="H52" s="210"/>
      <c r="I52" s="135"/>
      <c r="J52" s="136"/>
      <c r="K52" s="136"/>
      <c r="L52" s="136"/>
      <c r="M52" s="137"/>
      <c r="N52" s="135"/>
      <c r="O52" s="136"/>
      <c r="P52" s="136"/>
      <c r="Q52" s="136"/>
      <c r="R52" s="137"/>
      <c r="S52" s="135"/>
      <c r="T52" s="136"/>
      <c r="U52" s="136"/>
      <c r="V52" s="136"/>
      <c r="W52" s="137"/>
      <c r="X52" s="135"/>
      <c r="Y52" s="136"/>
      <c r="Z52" s="136"/>
      <c r="AA52" s="136"/>
      <c r="AB52" s="137"/>
      <c r="AC52" s="185"/>
      <c r="AD52" s="185"/>
      <c r="AE52" s="185"/>
      <c r="AF52" s="185"/>
      <c r="AG52" s="212"/>
      <c r="AH52" s="213" t="str">
        <f t="shared" ca="1" si="0"/>
        <v/>
      </c>
      <c r="AI52" s="211"/>
      <c r="AJ52" s="184" t="str">
        <f t="shared" ca="1" si="1"/>
        <v/>
      </c>
      <c r="AK52" s="211"/>
      <c r="AL52" s="185"/>
      <c r="AM52" s="185"/>
      <c r="AN52" s="185"/>
      <c r="AO52" s="212"/>
      <c r="AP52" s="211"/>
      <c r="AQ52" s="185"/>
      <c r="AR52" s="185"/>
      <c r="AS52" s="185"/>
      <c r="AT52" s="212"/>
      <c r="AU52" s="211"/>
      <c r="AV52" s="185"/>
      <c r="AW52" s="185"/>
      <c r="AX52" s="185"/>
      <c r="AY52" s="212"/>
      <c r="AZ52" s="211"/>
      <c r="BA52" s="212"/>
      <c r="BB52" s="211"/>
      <c r="BC52" s="185"/>
      <c r="BD52" s="185"/>
      <c r="BE52" s="212"/>
      <c r="BF52" s="388"/>
      <c r="BG52" s="185"/>
      <c r="BH52" s="185"/>
      <c r="BI52" s="212"/>
      <c r="BJ52" s="213" t="str">
        <f t="shared" ca="1" si="2"/>
        <v/>
      </c>
      <c r="BK52" s="211"/>
      <c r="BL52" s="440" t="str">
        <f t="shared" ca="1" si="3"/>
        <v/>
      </c>
      <c r="BM52" s="366"/>
      <c r="BN52" s="440" t="str">
        <f t="shared" ca="1" si="4"/>
        <v/>
      </c>
      <c r="BO52" s="138" t="str">
        <f t="shared" ca="1" si="5"/>
        <v/>
      </c>
      <c r="BP52" s="184" t="str">
        <f t="shared" ca="1" si="8"/>
        <v/>
      </c>
      <c r="BQ52" s="214" t="str">
        <f t="shared" ca="1" si="9"/>
        <v/>
      </c>
      <c r="BR52" s="215" t="str">
        <f t="shared" ca="1" si="10"/>
        <v/>
      </c>
      <c r="BS52" s="216" t="str">
        <f t="shared" ca="1" si="6"/>
        <v/>
      </c>
      <c r="BT52" s="217" t="str">
        <f t="shared" ca="1" si="7"/>
        <v/>
      </c>
      <c r="BU52" s="184" t="str">
        <f ca="1">IF(BT52="","",IF(BX52&lt;&gt;"","-",IF(BW52&lt;&gt;"",BW52,IF(COUNTIF(I52:BP52,"-1")&gt;0,"ร",VLOOKUP(BT52,หน้าหลัก!Q$5:U$13,4,TRUE)))))</f>
        <v/>
      </c>
      <c r="BV52" s="218" t="str">
        <f ca="1">BU52&amp;ข้อมูลนักเรียน!G52</f>
        <v/>
      </c>
      <c r="BW52" s="219"/>
      <c r="BX52" s="220" t="str">
        <f ca="1">เวลาเรียน1!G52</f>
        <v/>
      </c>
      <c r="BY52" s="98"/>
    </row>
    <row r="53" spans="1:77" ht="15" x14ac:dyDescent="0.25">
      <c r="A53" s="98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98"/>
    </row>
    <row r="54" spans="1:77" ht="15" hidden="1" x14ac:dyDescent="0.25"/>
    <row r="55" spans="1:77" ht="15" hidden="1" x14ac:dyDescent="0.25"/>
    <row r="56" spans="1:77" ht="15" hidden="1" x14ac:dyDescent="0.25"/>
    <row r="57" spans="1:77" ht="15" hidden="1" x14ac:dyDescent="0.25"/>
    <row r="58" spans="1:77" ht="15" hidden="1" x14ac:dyDescent="0.25"/>
    <row r="59" spans="1:77" ht="15" hidden="1" x14ac:dyDescent="0.25"/>
    <row r="60" spans="1:77" ht="15" hidden="1" x14ac:dyDescent="0.25"/>
    <row r="61" spans="1:77" ht="15" hidden="1" x14ac:dyDescent="0.25"/>
    <row r="62" spans="1:77" ht="15" hidden="1" x14ac:dyDescent="0.25"/>
    <row r="63" spans="1:77" ht="15" hidden="1" x14ac:dyDescent="0.25"/>
  </sheetData>
  <sheetProtection password="CC3D" sheet="1" objects="1" scenarios="1"/>
  <mergeCells count="130">
    <mergeCell ref="B5:B7"/>
    <mergeCell ref="C5:C7"/>
    <mergeCell ref="D5:D7"/>
    <mergeCell ref="B3:C3"/>
    <mergeCell ref="B4:C4"/>
    <mergeCell ref="D4:F4"/>
    <mergeCell ref="E3:F3"/>
    <mergeCell ref="BG5:BG6"/>
    <mergeCell ref="BH5:BH6"/>
    <mergeCell ref="AP5:AP6"/>
    <mergeCell ref="AQ5:AQ6"/>
    <mergeCell ref="AH4:AH6"/>
    <mergeCell ref="AI4:AI6"/>
    <mergeCell ref="AJ4:AJ6"/>
    <mergeCell ref="AK5:AK6"/>
    <mergeCell ref="AL5:AL6"/>
    <mergeCell ref="AC5:AC6"/>
    <mergeCell ref="AD5:AD6"/>
    <mergeCell ref="AE5:AE6"/>
    <mergeCell ref="AF5:AF6"/>
    <mergeCell ref="AG5:AG6"/>
    <mergeCell ref="X5:X6"/>
    <mergeCell ref="Y5:Y6"/>
    <mergeCell ref="Z5:Z6"/>
    <mergeCell ref="AR5:AR6"/>
    <mergeCell ref="AS5:AS6"/>
    <mergeCell ref="AT5:AT6"/>
    <mergeCell ref="AU5:AU6"/>
    <mergeCell ref="AV5:AV6"/>
    <mergeCell ref="AM5:AM6"/>
    <mergeCell ref="AN5:AN6"/>
    <mergeCell ref="AO5:AO6"/>
    <mergeCell ref="BP4:BP6"/>
    <mergeCell ref="BK5:BL5"/>
    <mergeCell ref="BC5:BC6"/>
    <mergeCell ref="BD5:BD6"/>
    <mergeCell ref="BE5:BE6"/>
    <mergeCell ref="BF5:BF6"/>
    <mergeCell ref="AW5:AW6"/>
    <mergeCell ref="AX5:AX6"/>
    <mergeCell ref="AY5:AY6"/>
    <mergeCell ref="AZ5:AZ6"/>
    <mergeCell ref="BA5:BA6"/>
    <mergeCell ref="BM5:BN5"/>
    <mergeCell ref="AK4:BA4"/>
    <mergeCell ref="AB5:AB6"/>
    <mergeCell ref="BR4:BR6"/>
    <mergeCell ref="BS4:BS6"/>
    <mergeCell ref="BT4:BT6"/>
    <mergeCell ref="E5:F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BQ4:BQ6"/>
    <mergeCell ref="U5:U6"/>
    <mergeCell ref="V5:V6"/>
    <mergeCell ref="W5:W6"/>
    <mergeCell ref="BI5:BI6"/>
    <mergeCell ref="BJ4:BJ6"/>
    <mergeCell ref="BB5:BB6"/>
    <mergeCell ref="BX3:BX7"/>
    <mergeCell ref="BQ3:BW3"/>
    <mergeCell ref="BU4:BU7"/>
    <mergeCell ref="BW4:BW7"/>
    <mergeCell ref="BV4:BV7"/>
    <mergeCell ref="BK4:BO4"/>
    <mergeCell ref="D19:F19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I3:W3"/>
    <mergeCell ref="I4:W4"/>
    <mergeCell ref="X3:AJ3"/>
    <mergeCell ref="X4:AG4"/>
    <mergeCell ref="BO5:BO6"/>
    <mergeCell ref="AA5:AA6"/>
    <mergeCell ref="D51:F51"/>
    <mergeCell ref="D31:F31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AK3:BA3"/>
    <mergeCell ref="BB3:BP3"/>
    <mergeCell ref="BB4:BI4"/>
    <mergeCell ref="D52:F52"/>
    <mergeCell ref="E7:F7"/>
    <mergeCell ref="D44:F44"/>
    <mergeCell ref="D45:F45"/>
    <mergeCell ref="D46:F46"/>
    <mergeCell ref="D47:F47"/>
    <mergeCell ref="D48:F48"/>
    <mergeCell ref="D49:F49"/>
    <mergeCell ref="D38:F38"/>
    <mergeCell ref="D39:F39"/>
    <mergeCell ref="D40:F40"/>
    <mergeCell ref="D41:F41"/>
    <mergeCell ref="D42:F42"/>
    <mergeCell ref="D43:F43"/>
    <mergeCell ref="D32:F32"/>
    <mergeCell ref="D33:F33"/>
    <mergeCell ref="D34:F34"/>
    <mergeCell ref="D35:F35"/>
    <mergeCell ref="D36:F36"/>
    <mergeCell ref="D37:F37"/>
    <mergeCell ref="D50:F50"/>
  </mergeCells>
  <conditionalFormatting sqref="BX8:BX52">
    <cfRule type="cellIs" dxfId="1357" priority="343" operator="notEqual">
      <formula>""""""</formula>
    </cfRule>
  </conditionalFormatting>
  <conditionalFormatting sqref="I19:I52">
    <cfRule type="cellIs" dxfId="1356" priority="88" operator="lessThan">
      <formula>$I$7/2</formula>
    </cfRule>
  </conditionalFormatting>
  <conditionalFormatting sqref="J19:J52">
    <cfRule type="cellIs" dxfId="1355" priority="87" operator="lessThan">
      <formula>$J$7/2</formula>
    </cfRule>
  </conditionalFormatting>
  <conditionalFormatting sqref="K19:K52">
    <cfRule type="cellIs" dxfId="1354" priority="86" operator="lessThan">
      <formula>$K$7/2</formula>
    </cfRule>
  </conditionalFormatting>
  <conditionalFormatting sqref="L19:L52">
    <cfRule type="cellIs" dxfId="1353" priority="85" operator="lessThan">
      <formula>$L$7/2</formula>
    </cfRule>
  </conditionalFormatting>
  <conditionalFormatting sqref="M19:M52">
    <cfRule type="cellIs" dxfId="1352" priority="84" operator="lessThan">
      <formula>$M$7/2</formula>
    </cfRule>
  </conditionalFormatting>
  <conditionalFormatting sqref="N19:N52">
    <cfRule type="cellIs" dxfId="1351" priority="83" operator="lessThan">
      <formula>$N$7/2</formula>
    </cfRule>
  </conditionalFormatting>
  <conditionalFormatting sqref="O19:O52">
    <cfRule type="cellIs" dxfId="1350" priority="82" operator="lessThan">
      <formula>$O$7/2</formula>
    </cfRule>
  </conditionalFormatting>
  <conditionalFormatting sqref="P19:P52">
    <cfRule type="cellIs" dxfId="1349" priority="81" operator="lessThan">
      <formula>$P$7/2</formula>
    </cfRule>
  </conditionalFormatting>
  <conditionalFormatting sqref="Q19:Q52">
    <cfRule type="cellIs" dxfId="1348" priority="80" operator="lessThan">
      <formula>$Q$7/2</formula>
    </cfRule>
  </conditionalFormatting>
  <conditionalFormatting sqref="R19:R52">
    <cfRule type="cellIs" dxfId="1347" priority="79" operator="lessThan">
      <formula>$R$7/2</formula>
    </cfRule>
  </conditionalFormatting>
  <conditionalFormatting sqref="S19:S52">
    <cfRule type="cellIs" dxfId="1346" priority="78" operator="lessThan">
      <formula>$S$7/2</formula>
    </cfRule>
  </conditionalFormatting>
  <conditionalFormatting sqref="T19:T52">
    <cfRule type="cellIs" dxfId="1345" priority="77" operator="lessThan">
      <formula>$T$7/2</formula>
    </cfRule>
  </conditionalFormatting>
  <conditionalFormatting sqref="U19:U52">
    <cfRule type="cellIs" dxfId="1344" priority="76" operator="lessThan">
      <formula>$U$7/2</formula>
    </cfRule>
  </conditionalFormatting>
  <conditionalFormatting sqref="V19:V52">
    <cfRule type="cellIs" dxfId="1343" priority="75" operator="lessThan">
      <formula>$V$7/2</formula>
    </cfRule>
  </conditionalFormatting>
  <conditionalFormatting sqref="W8:W52">
    <cfRule type="cellIs" dxfId="1342" priority="74" operator="lessThan">
      <formula>$W$7/2</formula>
    </cfRule>
  </conditionalFormatting>
  <conditionalFormatting sqref="X8:X52">
    <cfRule type="cellIs" dxfId="1341" priority="73" operator="lessThan">
      <formula>$X$7/2</formula>
    </cfRule>
  </conditionalFormatting>
  <conditionalFormatting sqref="Y8:Y52">
    <cfRule type="cellIs" dxfId="1340" priority="72" operator="lessThan">
      <formula>$Y$7/2</formula>
    </cfRule>
  </conditionalFormatting>
  <conditionalFormatting sqref="Z8:Z52">
    <cfRule type="cellIs" dxfId="1339" priority="71" operator="lessThan">
      <formula>$Z$7/2</formula>
    </cfRule>
  </conditionalFormatting>
  <conditionalFormatting sqref="AA8:AA52">
    <cfRule type="cellIs" dxfId="1338" priority="70" operator="lessThan">
      <formula>$AA$7/2</formula>
    </cfRule>
  </conditionalFormatting>
  <conditionalFormatting sqref="AB8:AB52">
    <cfRule type="cellIs" dxfId="1337" priority="69" operator="lessThan">
      <formula>$AB$7/2</formula>
    </cfRule>
  </conditionalFormatting>
  <conditionalFormatting sqref="AC8:AC52">
    <cfRule type="cellIs" dxfId="1336" priority="68" operator="lessThan">
      <formula>$AC$7/2</formula>
    </cfRule>
  </conditionalFormatting>
  <conditionalFormatting sqref="AD8:AD52">
    <cfRule type="cellIs" dxfId="1335" priority="67" operator="lessThan">
      <formula>$AD$7/2</formula>
    </cfRule>
  </conditionalFormatting>
  <conditionalFormatting sqref="AE8:AE52">
    <cfRule type="cellIs" dxfId="1334" priority="66" operator="lessThan">
      <formula>$AE$7/2</formula>
    </cfRule>
  </conditionalFormatting>
  <conditionalFormatting sqref="AF8:AF52">
    <cfRule type="cellIs" dxfId="1333" priority="65" operator="lessThan">
      <formula>$AF$7/2</formula>
    </cfRule>
  </conditionalFormatting>
  <conditionalFormatting sqref="AG8:AG52">
    <cfRule type="cellIs" dxfId="1332" priority="64" operator="lessThan">
      <formula>$AG$7/2</formula>
    </cfRule>
  </conditionalFormatting>
  <conditionalFormatting sqref="AH8:AH52">
    <cfRule type="cellIs" dxfId="1331" priority="63" operator="lessThan">
      <formula>$AH$7/2</formula>
    </cfRule>
  </conditionalFormatting>
  <conditionalFormatting sqref="AI8:AI52">
    <cfRule type="cellIs" dxfId="1330" priority="62" operator="lessThan">
      <formula>$AI$7/2</formula>
    </cfRule>
  </conditionalFormatting>
  <conditionalFormatting sqref="AJ8:AJ52">
    <cfRule type="cellIs" dxfId="1329" priority="61" operator="lessThan">
      <formula>$AJ$7/2</formula>
    </cfRule>
  </conditionalFormatting>
  <conditionalFormatting sqref="AK19:AK52">
    <cfRule type="cellIs" dxfId="1328" priority="60" operator="lessThan">
      <formula>$AK$7/2</formula>
    </cfRule>
  </conditionalFormatting>
  <conditionalFormatting sqref="AL19:AL52">
    <cfRule type="cellIs" dxfId="1327" priority="59" operator="lessThan">
      <formula>$AL$7/2</formula>
    </cfRule>
  </conditionalFormatting>
  <conditionalFormatting sqref="AM19:AM52">
    <cfRule type="cellIs" dxfId="1326" priority="58" operator="lessThan">
      <formula>$AM$7/2</formula>
    </cfRule>
  </conditionalFormatting>
  <conditionalFormatting sqref="AN19:AN52">
    <cfRule type="cellIs" dxfId="1325" priority="57" operator="lessThan">
      <formula>$AN$7/2</formula>
    </cfRule>
  </conditionalFormatting>
  <conditionalFormatting sqref="AO19:AO52">
    <cfRule type="cellIs" dxfId="1324" priority="56" operator="lessThan">
      <formula>$AO$7/2</formula>
    </cfRule>
  </conditionalFormatting>
  <conditionalFormatting sqref="AP19:AP52">
    <cfRule type="cellIs" dxfId="1323" priority="55" operator="lessThan">
      <formula>$AP$7/2</formula>
    </cfRule>
  </conditionalFormatting>
  <conditionalFormatting sqref="AQ19:AQ52">
    <cfRule type="cellIs" dxfId="1322" priority="54" operator="lessThan">
      <formula>$AQ$7/2</formula>
    </cfRule>
  </conditionalFormatting>
  <conditionalFormatting sqref="AR19:AR52">
    <cfRule type="cellIs" dxfId="1321" priority="53" operator="lessThan">
      <formula>$AR$7/2</formula>
    </cfRule>
  </conditionalFormatting>
  <conditionalFormatting sqref="AS19:AS52">
    <cfRule type="cellIs" dxfId="1320" priority="52" operator="lessThan">
      <formula>$AS$7/2</formula>
    </cfRule>
  </conditionalFormatting>
  <conditionalFormatting sqref="AT19:AT52">
    <cfRule type="cellIs" dxfId="1319" priority="51" operator="lessThan">
      <formula>$AT$7/2</formula>
    </cfRule>
  </conditionalFormatting>
  <conditionalFormatting sqref="AU19:AU52">
    <cfRule type="cellIs" dxfId="1318" priority="50" operator="lessThan">
      <formula>$AU$7/2</formula>
    </cfRule>
  </conditionalFormatting>
  <conditionalFormatting sqref="AV19:AV52">
    <cfRule type="cellIs" dxfId="1317" priority="49" operator="lessThan">
      <formula>$AV$7/2</formula>
    </cfRule>
  </conditionalFormatting>
  <conditionalFormatting sqref="AW19:AW52">
    <cfRule type="cellIs" dxfId="1316" priority="48" operator="lessThan">
      <formula>$AW$7/2</formula>
    </cfRule>
  </conditionalFormatting>
  <conditionalFormatting sqref="AX19:AX52">
    <cfRule type="cellIs" dxfId="1315" priority="47" operator="lessThan">
      <formula>$AX$7/2</formula>
    </cfRule>
  </conditionalFormatting>
  <conditionalFormatting sqref="AY8:AY52">
    <cfRule type="cellIs" dxfId="1314" priority="46" operator="lessThan">
      <formula>$AY$7/2</formula>
    </cfRule>
  </conditionalFormatting>
  <conditionalFormatting sqref="AZ8:AZ52">
    <cfRule type="cellIs" dxfId="1313" priority="45" operator="lessThan">
      <formula>$AZ$7/2</formula>
    </cfRule>
  </conditionalFormatting>
  <conditionalFormatting sqref="BA8:BA52">
    <cfRule type="cellIs" dxfId="1312" priority="44" operator="lessThan">
      <formula>$BA$7/2</formula>
    </cfRule>
  </conditionalFormatting>
  <conditionalFormatting sqref="BB8:BB52">
    <cfRule type="cellIs" dxfId="1311" priority="43" operator="lessThan">
      <formula>$BB$7/2</formula>
    </cfRule>
  </conditionalFormatting>
  <conditionalFormatting sqref="BC8:BC52">
    <cfRule type="cellIs" dxfId="1310" priority="42" operator="lessThan">
      <formula>$BC$7/2</formula>
    </cfRule>
  </conditionalFormatting>
  <conditionalFormatting sqref="BD8:BD52">
    <cfRule type="cellIs" dxfId="1309" priority="41" operator="lessThan">
      <formula>$BD$7/2</formula>
    </cfRule>
  </conditionalFormatting>
  <conditionalFormatting sqref="BE8:BE52">
    <cfRule type="cellIs" dxfId="1308" priority="40" operator="lessThan">
      <formula>$BE$7/2</formula>
    </cfRule>
  </conditionalFormatting>
  <conditionalFormatting sqref="BF8:BF52">
    <cfRule type="cellIs" dxfId="1307" priority="39" operator="lessThan">
      <formula>$BF$7/2</formula>
    </cfRule>
  </conditionalFormatting>
  <conditionalFormatting sqref="BG8:BG52">
    <cfRule type="cellIs" dxfId="1306" priority="38" operator="lessThan">
      <formula>$BG$7/2</formula>
    </cfRule>
  </conditionalFormatting>
  <conditionalFormatting sqref="BH8:BH52">
    <cfRule type="cellIs" dxfId="1305" priority="37" operator="lessThan">
      <formula>$BH$7/2</formula>
    </cfRule>
  </conditionalFormatting>
  <conditionalFormatting sqref="BI8:BI52">
    <cfRule type="cellIs" dxfId="1304" priority="36" operator="lessThan">
      <formula>$BI$7/2</formula>
    </cfRule>
  </conditionalFormatting>
  <conditionalFormatting sqref="BJ8:BJ52">
    <cfRule type="cellIs" dxfId="1303" priority="35" operator="lessThan">
      <formula>$BJ$7/2</formula>
    </cfRule>
  </conditionalFormatting>
  <conditionalFormatting sqref="BK8:BK52">
    <cfRule type="cellIs" dxfId="1302" priority="34" operator="lessThan">
      <formula>$BK$7/2</formula>
    </cfRule>
  </conditionalFormatting>
  <conditionalFormatting sqref="BL8:BL52">
    <cfRule type="cellIs" dxfId="1301" priority="33" operator="lessThan">
      <formula>$BL$7/2</formula>
    </cfRule>
  </conditionalFormatting>
  <conditionalFormatting sqref="BM8:BM52">
    <cfRule type="cellIs" dxfId="1300" priority="32" operator="lessThan">
      <formula>$BM$7/2</formula>
    </cfRule>
  </conditionalFormatting>
  <conditionalFormatting sqref="BN8:BN52">
    <cfRule type="cellIs" dxfId="1299" priority="31" operator="lessThan">
      <formula>$BN$7/2</formula>
    </cfRule>
  </conditionalFormatting>
  <conditionalFormatting sqref="BO8:BO52">
    <cfRule type="cellIs" dxfId="1298" priority="30" operator="lessThan">
      <formula>$BO$7/2</formula>
    </cfRule>
  </conditionalFormatting>
  <conditionalFormatting sqref="BP8:BP52">
    <cfRule type="cellIs" dxfId="1297" priority="29" operator="lessThan">
      <formula>$BP$7/2</formula>
    </cfRule>
  </conditionalFormatting>
  <conditionalFormatting sqref="I8:I18">
    <cfRule type="cellIs" dxfId="1296" priority="28" operator="lessThan">
      <formula>$I$7/2</formula>
    </cfRule>
  </conditionalFormatting>
  <conditionalFormatting sqref="J8:J18">
    <cfRule type="cellIs" dxfId="1295" priority="27" operator="lessThan">
      <formula>$J$7/2</formula>
    </cfRule>
  </conditionalFormatting>
  <conditionalFormatting sqref="K8:K18">
    <cfRule type="cellIs" dxfId="1294" priority="26" operator="lessThan">
      <formula>$K$7/2</formula>
    </cfRule>
  </conditionalFormatting>
  <conditionalFormatting sqref="L8:L18">
    <cfRule type="cellIs" dxfId="1293" priority="25" operator="lessThan">
      <formula>$L$7/2</formula>
    </cfRule>
  </conditionalFormatting>
  <conditionalFormatting sqref="M8:M18">
    <cfRule type="cellIs" dxfId="1292" priority="24" operator="lessThan">
      <formula>$M$7/2</formula>
    </cfRule>
  </conditionalFormatting>
  <conditionalFormatting sqref="N8:N18">
    <cfRule type="cellIs" dxfId="1291" priority="23" operator="lessThan">
      <formula>$N$7/2</formula>
    </cfRule>
  </conditionalFormatting>
  <conditionalFormatting sqref="O8:O18">
    <cfRule type="cellIs" dxfId="1290" priority="22" operator="lessThan">
      <formula>$O$7/2</formula>
    </cfRule>
  </conditionalFormatting>
  <conditionalFormatting sqref="P8:P18">
    <cfRule type="cellIs" dxfId="1289" priority="21" operator="lessThan">
      <formula>$P$7/2</formula>
    </cfRule>
  </conditionalFormatting>
  <conditionalFormatting sqref="Q8:Q18">
    <cfRule type="cellIs" dxfId="1288" priority="20" operator="lessThan">
      <formula>$Q$7/2</formula>
    </cfRule>
  </conditionalFormatting>
  <conditionalFormatting sqref="R8:R18">
    <cfRule type="cellIs" dxfId="1287" priority="19" operator="lessThan">
      <formula>$R$7/2</formula>
    </cfRule>
  </conditionalFormatting>
  <conditionalFormatting sqref="S8:S18">
    <cfRule type="cellIs" dxfId="1286" priority="18" operator="lessThan">
      <formula>$S$7/2</formula>
    </cfRule>
  </conditionalFormatting>
  <conditionalFormatting sqref="T8:T18">
    <cfRule type="cellIs" dxfId="1285" priority="17" operator="lessThan">
      <formula>$T$7/2</formula>
    </cfRule>
  </conditionalFormatting>
  <conditionalFormatting sqref="U8:U18">
    <cfRule type="cellIs" dxfId="1284" priority="16" operator="lessThan">
      <formula>$U$7/2</formula>
    </cfRule>
  </conditionalFormatting>
  <conditionalFormatting sqref="V8:V18">
    <cfRule type="cellIs" dxfId="1283" priority="15" operator="lessThan">
      <formula>$V$7/2</formula>
    </cfRule>
  </conditionalFormatting>
  <conditionalFormatting sqref="AK8:AK18">
    <cfRule type="cellIs" dxfId="1282" priority="14" operator="lessThan">
      <formula>$AK$7/2</formula>
    </cfRule>
  </conditionalFormatting>
  <conditionalFormatting sqref="AL8:AL18">
    <cfRule type="cellIs" dxfId="1281" priority="13" operator="lessThan">
      <formula>$AL$7/2</formula>
    </cfRule>
  </conditionalFormatting>
  <conditionalFormatting sqref="AM8:AM18">
    <cfRule type="cellIs" dxfId="1280" priority="12" operator="lessThan">
      <formula>$AM$7/2</formula>
    </cfRule>
  </conditionalFormatting>
  <conditionalFormatting sqref="AN8:AN18">
    <cfRule type="cellIs" dxfId="1279" priority="11" operator="lessThan">
      <formula>$AN$7/2</formula>
    </cfRule>
  </conditionalFormatting>
  <conditionalFormatting sqref="AO8:AO18">
    <cfRule type="cellIs" dxfId="1278" priority="10" operator="lessThan">
      <formula>$AO$7/2</formula>
    </cfRule>
  </conditionalFormatting>
  <conditionalFormatting sqref="AP8:AP18">
    <cfRule type="cellIs" dxfId="1277" priority="9" operator="lessThan">
      <formula>$AP$7/2</formula>
    </cfRule>
  </conditionalFormatting>
  <conditionalFormatting sqref="AQ8:AQ18">
    <cfRule type="cellIs" dxfId="1276" priority="8" operator="lessThan">
      <formula>$AQ$7/2</formula>
    </cfRule>
  </conditionalFormatting>
  <conditionalFormatting sqref="AR8:AR18">
    <cfRule type="cellIs" dxfId="1275" priority="7" operator="lessThan">
      <formula>$AR$7/2</formula>
    </cfRule>
  </conditionalFormatting>
  <conditionalFormatting sqref="AS8:AS18">
    <cfRule type="cellIs" dxfId="1274" priority="6" operator="lessThan">
      <formula>$AS$7/2</formula>
    </cfRule>
  </conditionalFormatting>
  <conditionalFormatting sqref="AT8:AT18">
    <cfRule type="cellIs" dxfId="1273" priority="5" operator="lessThan">
      <formula>$AT$7/2</formula>
    </cfRule>
  </conditionalFormatting>
  <conditionalFormatting sqref="AU8:AU18">
    <cfRule type="cellIs" dxfId="1272" priority="4" operator="lessThan">
      <formula>$AU$7/2</formula>
    </cfRule>
  </conditionalFormatting>
  <conditionalFormatting sqref="AV8:AV18">
    <cfRule type="cellIs" dxfId="1271" priority="3" operator="lessThan">
      <formula>$AV$7/2</formula>
    </cfRule>
  </conditionalFormatting>
  <conditionalFormatting sqref="AW8:AW18">
    <cfRule type="cellIs" dxfId="1270" priority="2" operator="lessThan">
      <formula>$AW$7/2</formula>
    </cfRule>
  </conditionalFormatting>
  <conditionalFormatting sqref="AX8:AX18">
    <cfRule type="cellIs" dxfId="1269" priority="1" operator="lessThan">
      <formula>$AX$7/2</formula>
    </cfRule>
  </conditionalFormatting>
  <dataValidations count="65">
    <dataValidation allowBlank="1" showInputMessage="1" showErrorMessage="1" promptTitle="เช็คเวลาเรียน" sqref="BX8:BX52 BL7:BO7 BJ7 AH7:AJ7 BP7"/>
    <dataValidation allowBlank="1" showInputMessage="1" showErrorMessage="1" promptTitle="เดือน" sqref="BX3"/>
    <dataValidation type="list" allowBlank="1" showInputMessage="1" sqref="BW8:BW52">
      <formula1>regrade</formula1>
    </dataValidation>
    <dataValidation type="list" allowBlank="1" showInputMessage="1" showErrorMessage="1" promptTitle="เช็คเวลาเรียน" sqref="I53:BX1048576">
      <formula1>เช็ค</formula1>
    </dataValidation>
    <dataValidation type="whole" allowBlank="1" showInputMessage="1" showErrorMessage="1" sqref="I7:AG7">
      <formula1>1</formula1>
      <formula2>50</formula2>
    </dataValidation>
    <dataValidation type="decimal" allowBlank="1" showInputMessage="1" showErrorMessage="1" errorTitle="กรุณาตรวจสอบ" error="คะแนนที่กรอกมากกว่าคะแนนเต็ม" sqref="I8:I52">
      <formula1>0</formula1>
      <formula2>$I$7</formula2>
    </dataValidation>
    <dataValidation type="decimal" allowBlank="1" showInputMessage="1" showErrorMessage="1" errorTitle="กรุณาตรวจสอบ" error="คะแนนที่กรอกมากกว่าคะแนนเต็ม" sqref="J8:J52">
      <formula1>0</formula1>
      <formula2>$J$7</formula2>
    </dataValidation>
    <dataValidation type="decimal" allowBlank="1" showInputMessage="1" showErrorMessage="1" errorTitle="กรุณาตรวจสอบ" error="คะแนนที่กรอกมากกว่าคะแนนเต็ม" sqref="K8:K52">
      <formula1>0</formula1>
      <formula2>$K$7</formula2>
    </dataValidation>
    <dataValidation type="decimal" allowBlank="1" showInputMessage="1" showErrorMessage="1" errorTitle="กรุณาตรวจสอบ" error="คะแนนที่กรอกมากกว่าคะแนนเต็ม" sqref="L8:L52">
      <formula1>0</formula1>
      <formula2>$L$7</formula2>
    </dataValidation>
    <dataValidation type="decimal" allowBlank="1" showInputMessage="1" showErrorMessage="1" errorTitle="กรุณาตรวจสอบ" error="คะแนนที่กรอกมากกว่าคะแนนเต็ม" sqref="M8:M52">
      <formula1>0</formula1>
      <formula2>$M$7</formula2>
    </dataValidation>
    <dataValidation type="decimal" allowBlank="1" showInputMessage="1" showErrorMessage="1" errorTitle="กรุณาตรวจสอบ" error="คะแนนที่กรอกมากกว่าคะแนนเต็ม" sqref="N8:N52">
      <formula1>0</formula1>
      <formula2>$N$7</formula2>
    </dataValidation>
    <dataValidation type="decimal" allowBlank="1" showInputMessage="1" showErrorMessage="1" errorTitle="กรุณาตรวจสอบ" error="คะแนนที่กรอกมากกว่าคะแนนเต็ม" sqref="O8:O52">
      <formula1>0</formula1>
      <formula2>$O$7</formula2>
    </dataValidation>
    <dataValidation type="decimal" allowBlank="1" showInputMessage="1" showErrorMessage="1" errorTitle="กรุณาตรวจสอบ" error="คะแนนที่กรอกมากกว่าคะแนนเต็ม" sqref="P8:P52">
      <formula1>0</formula1>
      <formula2>$P$7</formula2>
    </dataValidation>
    <dataValidation type="decimal" allowBlank="1" showInputMessage="1" showErrorMessage="1" errorTitle="กรุณาตรวจสอบ" error="คะแนนที่กรอกมากกว่าคะแนนเต็ม" sqref="Q8:Q52">
      <formula1>0</formula1>
      <formula2>$Q$7</formula2>
    </dataValidation>
    <dataValidation type="decimal" allowBlank="1" showInputMessage="1" showErrorMessage="1" errorTitle="กรุณาตรวจสอบ" error="คะแนนที่กรอกมากกว่าคะแนนเต็ม" sqref="R8:R52">
      <formula1>0</formula1>
      <formula2>$R$7</formula2>
    </dataValidation>
    <dataValidation type="decimal" allowBlank="1" showInputMessage="1" showErrorMessage="1" errorTitle="กรุณาตรวจสอบ" error="คะแนนที่กรอกมากกว่าคะแนนเต็ม" sqref="S8:S52">
      <formula1>0</formula1>
      <formula2>$S$7</formula2>
    </dataValidation>
    <dataValidation type="decimal" allowBlank="1" showInputMessage="1" showErrorMessage="1" errorTitle="กรุณาตรวจสอบ" error="คะแนนที่กรอกมากกว่าคะแนนเต็ม" sqref="T8:T52">
      <formula1>0</formula1>
      <formula2>$T$7</formula2>
    </dataValidation>
    <dataValidation type="decimal" allowBlank="1" showInputMessage="1" showErrorMessage="1" errorTitle="กรุณาตรวจสอบ" error="คะแนนที่กรอกมากกว่าคะแนนเต็ม" sqref="U8:U52">
      <formula1>0</formula1>
      <formula2>$U$7</formula2>
    </dataValidation>
    <dataValidation type="decimal" allowBlank="1" showInputMessage="1" showErrorMessage="1" errorTitle="กรุณาตรวจสอบ" error="คะแนนที่กรอกมากกว่าคะแนนเต็ม" sqref="V8:V52">
      <formula1>0</formula1>
      <formula2>$V$7</formula2>
    </dataValidation>
    <dataValidation type="decimal" allowBlank="1" showInputMessage="1" showErrorMessage="1" errorTitle="กรุณาตรวจสอบ" error="คะแนนที่กรอกมากกว่าคะแนนเต็ม" sqref="W8:W52">
      <formula1>0</formula1>
      <formula2>$W$7</formula2>
    </dataValidation>
    <dataValidation type="decimal" allowBlank="1" showInputMessage="1" showErrorMessage="1" errorTitle="กรุณาตรวจสอบ" error="คะแนนที่กรอกมากกว่าคะแนนเต็ม" sqref="X8:X52">
      <formula1>0</formula1>
      <formula2>$X$7</formula2>
    </dataValidation>
    <dataValidation type="decimal" allowBlank="1" showInputMessage="1" showErrorMessage="1" errorTitle="กรุณาตรวจสอบ" error="คะแนนที่กรอกมากกว่าคะแนนเต็ม" sqref="Y8:Y52">
      <formula1>0</formula1>
      <formula2>$Y$7</formula2>
    </dataValidation>
    <dataValidation type="decimal" allowBlank="1" showInputMessage="1" showErrorMessage="1" errorTitle="กรุณาตรวจสอบ" error="คะแนนที่กรอกมากกว่าคะแนนเต็ม" sqref="Z8:Z52">
      <formula1>0</formula1>
      <formula2>$Z$7</formula2>
    </dataValidation>
    <dataValidation type="decimal" allowBlank="1" showInputMessage="1" showErrorMessage="1" errorTitle="กรุณาตรวจสอบ" error="คะแนนที่กรอกมากกว่าคะแนนเต็ม" sqref="AA8:AA52">
      <formula1>0</formula1>
      <formula2>$AA$7</formula2>
    </dataValidation>
    <dataValidation type="decimal" allowBlank="1" showInputMessage="1" showErrorMessage="1" errorTitle="กรุณาตรวจสอบ" error="คะแนนที่กรอกมากกว่าคะแนนเต็ม" sqref="AB8:AB52">
      <formula1>0</formula1>
      <formula2>$AB$7</formula2>
    </dataValidation>
    <dataValidation type="decimal" allowBlank="1" showInputMessage="1" showErrorMessage="1" errorTitle="กรุณาตรวจสอบ" error="คะแนนที่กรอกมากกว่าคะแนนเต็ม" sqref="AC8:AC52">
      <formula1>0</formula1>
      <formula2>$AC$7</formula2>
    </dataValidation>
    <dataValidation type="decimal" allowBlank="1" showInputMessage="1" showErrorMessage="1" errorTitle="กรุณาตรวจสอบ" error="คะแนนที่กรอกมากกว่าคะแนนเต็ม" sqref="AD8:AD52">
      <formula1>0</formula1>
      <formula2>$AD$7</formula2>
    </dataValidation>
    <dataValidation type="decimal" allowBlank="1" showInputMessage="1" showErrorMessage="1" errorTitle="กรุณาตรวจสอบ" error="คะแนนที่กรอกมากกว่าคะแนนเต็ม" sqref="AE8:AE52">
      <formula1>0</formula1>
      <formula2>$AE$7</formula2>
    </dataValidation>
    <dataValidation type="decimal" allowBlank="1" showInputMessage="1" showErrorMessage="1" errorTitle="กรุณาตรวจสอบ" error="คะแนนที่กรอกมากกว่าคะแนนเต็ม" sqref="AF8:AF52">
      <formula1>0</formula1>
      <formula2>$AF$7</formula2>
    </dataValidation>
    <dataValidation type="decimal" allowBlank="1" showInputMessage="1" showErrorMessage="1" errorTitle="กรุณาตรวจสอบ" error="คะแนนที่กรอกมากกว่าคะแนนเต็ม" sqref="AG8:AG52">
      <formula1>0</formula1>
      <formula2>$AG$7</formula2>
    </dataValidation>
    <dataValidation type="decimal" allowBlank="1" showInputMessage="1" showErrorMessage="1" errorTitle="กรุณาตรวจสอบ" error="คะแนนที่กรอกมากกว่าคะแนนเต็ม" sqref="AH8:AH52">
      <formula1>0</formula1>
      <formula2>$AH$7</formula2>
    </dataValidation>
    <dataValidation type="decimal" allowBlank="1" showInputMessage="1" showErrorMessage="1" errorTitle="กรุณาตรวจสอบ" error="คะแนนที่กรอกมากกว่าคะแนนเต็ม" sqref="AI8:AI52">
      <formula1>0</formula1>
      <formula2>$AI$7</formula2>
    </dataValidation>
    <dataValidation type="decimal" allowBlank="1" showInputMessage="1" showErrorMessage="1" errorTitle="กรุณาตรวจสอบ" error="คะแนนที่กรอกมากกว่าคะแนนเต็ม" sqref="AJ8:AJ52">
      <formula1>0</formula1>
      <formula2>$AJ$7</formula2>
    </dataValidation>
    <dataValidation type="decimal" allowBlank="1" showInputMessage="1" showErrorMessage="1" errorTitle="กรุณาตรวจสอบ" error="คะแนนที่กรอกมากกว่าคะแนนเต็ม" sqref="AK8:AK52">
      <formula1>0</formula1>
      <formula2>$AK$7</formula2>
    </dataValidation>
    <dataValidation type="decimal" allowBlank="1" showInputMessage="1" showErrorMessage="1" errorTitle="กรุณาตรวจสอบ" error="คะแนนที่กรอกมากกว่าคะแนนเต็ม" sqref="AL8:AL52">
      <formula1>0</formula1>
      <formula2>$AL$7</formula2>
    </dataValidation>
    <dataValidation type="decimal" allowBlank="1" showInputMessage="1" showErrorMessage="1" errorTitle="กรุณาตรวจสอบ" error="คะแนนที่กรอกมากกว่าคะแนนเต็ม" sqref="AM8:AM52">
      <formula1>0</formula1>
      <formula2>$AM$7</formula2>
    </dataValidation>
    <dataValidation type="decimal" allowBlank="1" showInputMessage="1" showErrorMessage="1" errorTitle="กรุณาตรวจสอบ" error="คะแนนที่กรอกมากกว่าคะแนนเต็ม" sqref="AN8:AN52">
      <formula1>0</formula1>
      <formula2>$AN$7</formula2>
    </dataValidation>
    <dataValidation type="decimal" allowBlank="1" showInputMessage="1" showErrorMessage="1" errorTitle="กรุณาตรวจสอบ" error="คะแนนที่กรอกมากกว่าคะแนนเต็ม" sqref="AO8:AO52">
      <formula1>0</formula1>
      <formula2>$AO$7</formula2>
    </dataValidation>
    <dataValidation type="decimal" allowBlank="1" showInputMessage="1" showErrorMessage="1" errorTitle="กรุณาตรวจสอบ" error="คะแนนที่กรอกมากกว่าคะแนนเต็ม" sqref="AP8:AP52">
      <formula1>0</formula1>
      <formula2>$AP$7</formula2>
    </dataValidation>
    <dataValidation type="decimal" allowBlank="1" showInputMessage="1" showErrorMessage="1" errorTitle="กรุณาตรวจสอบ" error="คะแนนที่กรอกมากกว่าคะแนนเต็ม" sqref="AQ8:AQ52">
      <formula1>0</formula1>
      <formula2>$AQ$7</formula2>
    </dataValidation>
    <dataValidation type="decimal" allowBlank="1" showInputMessage="1" showErrorMessage="1" errorTitle="กรุณาตรวจสอบ" error="คะแนนที่กรอกมากกว่าคะแนนเต็ม" sqref="AR8:AR52">
      <formula1>0</formula1>
      <formula2>$AR$7</formula2>
    </dataValidation>
    <dataValidation type="decimal" allowBlank="1" showInputMessage="1" showErrorMessage="1" errorTitle="กรุณาตรวจสอบ" error="คะแนนที่กรอกมากกว่าคะแนนเต็ม" sqref="AS8:AS52">
      <formula1>0</formula1>
      <formula2>$AS$7</formula2>
    </dataValidation>
    <dataValidation type="decimal" allowBlank="1" showInputMessage="1" showErrorMessage="1" errorTitle="กรุณาตรวจสอบ" error="คะแนนที่กรอกมากกว่าคะแนนเต็ม" sqref="AT8:AT52">
      <formula1>0</formula1>
      <formula2>$AT$7</formula2>
    </dataValidation>
    <dataValidation type="decimal" allowBlank="1" showInputMessage="1" showErrorMessage="1" errorTitle="กรุณาตรวจสอบ" error="คะแนนที่กรอกมากกว่าคะแนนเต็ม" sqref="AU8:AU52">
      <formula1>0</formula1>
      <formula2>$AU$7</formula2>
    </dataValidation>
    <dataValidation type="decimal" allowBlank="1" showInputMessage="1" showErrorMessage="1" errorTitle="กรุณาตรวจสอบ" error="คะแนนที่กรอกมากกว่าคะแนนเต็ม" sqref="AV8:AV52">
      <formula1>0</formula1>
      <formula2>$AV$7</formula2>
    </dataValidation>
    <dataValidation type="decimal" allowBlank="1" showInputMessage="1" showErrorMessage="1" errorTitle="กรุณาตรวจสอบ" error="คะแนนที่กรอกมากกว่าคะแนนเต็ม" sqref="AW8:AW52">
      <formula1>0</formula1>
      <formula2>$AW$7</formula2>
    </dataValidation>
    <dataValidation type="decimal" allowBlank="1" showInputMessage="1" showErrorMessage="1" errorTitle="กรุณาตรวจสอบ" error="คะแนนที่กรอกมากกว่าคะแนนเต็ม" sqref="AX8:AX52">
      <formula1>0</formula1>
      <formula2>$AX$7</formula2>
    </dataValidation>
    <dataValidation type="decimal" allowBlank="1" showInputMessage="1" showErrorMessage="1" errorTitle="กรุณาตรวจสอบ" error="คะแนนที่กรอกมากกว่าคะแนนเต็ม" sqref="AY8:AY52">
      <formula1>0</formula1>
      <formula2>$AY$7</formula2>
    </dataValidation>
    <dataValidation type="decimal" allowBlank="1" showInputMessage="1" showErrorMessage="1" errorTitle="กรุณาตรวจสอบ" error="คะแนนที่กรอกมากกว่าคะแนนเต็ม" sqref="AZ8:AZ52">
      <formula1>0</formula1>
      <formula2>$AZ$7</formula2>
    </dataValidation>
    <dataValidation type="decimal" allowBlank="1" showInputMessage="1" showErrorMessage="1" errorTitle="กรุณาตรวจสอบ" error="คะแนนที่กรอกมากกว่าคะแนนเต็ม" sqref="BA8:BA52">
      <formula1>0</formula1>
      <formula2>$BA$7</formula2>
    </dataValidation>
    <dataValidation type="decimal" allowBlank="1" showInputMessage="1" showErrorMessage="1" errorTitle="กรุณาตรวจสอบ" error="คะแนนที่กรอกมากกว่าคะแนนเต็ม" sqref="BB8:BB52">
      <formula1>0</formula1>
      <formula2>$BB$7</formula2>
    </dataValidation>
    <dataValidation type="decimal" allowBlank="1" showInputMessage="1" showErrorMessage="1" errorTitle="กรุณาตรวจสอบ" error="คะแนนที่กรอกมากกว่าคะแนนเต็ม" sqref="BC8:BC52">
      <formula1>0</formula1>
      <formula2>$BC$7</formula2>
    </dataValidation>
    <dataValidation type="decimal" allowBlank="1" showInputMessage="1" showErrorMessage="1" errorTitle="กรุณาตรวจสอบ" error="คะแนนที่กรอกมากกว่าคะแนนเต็ม" sqref="BD8:BD52">
      <formula1>0</formula1>
      <formula2>$BD$7</formula2>
    </dataValidation>
    <dataValidation type="decimal" allowBlank="1" showInputMessage="1" showErrorMessage="1" errorTitle="กรุณาตรวจสอบ" error="คะแนนที่กรอกมากกว่าคะแนนเต็ม" sqref="BE8:BE52">
      <formula1>0</formula1>
      <formula2>$BE$7</formula2>
    </dataValidation>
    <dataValidation type="decimal" allowBlank="1" showInputMessage="1" showErrorMessage="1" errorTitle="กรุณาตรวจสอบ" error="คะแนนที่กรอกมากกว่าคะแนนเต็ม" sqref="BF8:BF52">
      <formula1>0</formula1>
      <formula2>$BF$7</formula2>
    </dataValidation>
    <dataValidation type="decimal" allowBlank="1" showInputMessage="1" showErrorMessage="1" errorTitle="กรุณาตรวจสอบ" error="คะแนนที่กรอกมากกว่าคะแนนเต็ม" sqref="BG8:BG52">
      <formula1>0</formula1>
      <formula2>$BG$7</formula2>
    </dataValidation>
    <dataValidation type="decimal" allowBlank="1" showInputMessage="1" showErrorMessage="1" errorTitle="กรุณาตรวจสอบ" error="คะแนนที่กรอกมากกว่าคะแนนเต็ม" sqref="BH8:BH52">
      <formula1>0</formula1>
      <formula2>$BH$7</formula2>
    </dataValidation>
    <dataValidation type="decimal" allowBlank="1" showInputMessage="1" showErrorMessage="1" errorTitle="กรุณาตรวจสอบ" error="คะแนนที่กรอกมากกว่าคะแนนเต็ม" sqref="BI8:BI52">
      <formula1>0</formula1>
      <formula2>$BI$7</formula2>
    </dataValidation>
    <dataValidation type="decimal" allowBlank="1" showInputMessage="1" showErrorMessage="1" errorTitle="กรุณาตรวจสอบ" error="คะแนนที่กรอกมากกว่าคะแนนเต็ม" sqref="BJ8:BJ52">
      <formula1>0</formula1>
      <formula2>$BJ$7</formula2>
    </dataValidation>
    <dataValidation type="decimal" allowBlank="1" showInputMessage="1" showErrorMessage="1" errorTitle="กรุณาตรวจสอบ" error="คะแนนที่กรอกมากกว่าคะแนนเต็ม" sqref="BK8:BK52">
      <formula1>0</formula1>
      <formula2>$BK$7</formula2>
    </dataValidation>
    <dataValidation type="decimal" allowBlank="1" showInputMessage="1" showErrorMessage="1" errorTitle="กรุณาตรวจสอบ" error="คะแนนที่กรอกมากกว่าคะแนนเต็ม" sqref="BL8:BL52">
      <formula1>0</formula1>
      <formula2>$BL$7</formula2>
    </dataValidation>
    <dataValidation type="decimal" allowBlank="1" showInputMessage="1" showErrorMessage="1" errorTitle="กรุณาตรวจสอบ" error="คะแนนที่กรอกมากกว่าคะแนนเต็ม" sqref="BM8:BM52">
      <formula1>0</formula1>
      <formula2>$BM$7</formula2>
    </dataValidation>
    <dataValidation type="decimal" allowBlank="1" showInputMessage="1" showErrorMessage="1" errorTitle="กรุณาตรวจสอบ" error="คะแนนที่กรอกมากกว่าคะแนนเต็ม" sqref="BN8:BN52">
      <formula1>0</formula1>
      <formula2>$BN$7</formula2>
    </dataValidation>
    <dataValidation type="decimal" allowBlank="1" showInputMessage="1" showErrorMessage="1" errorTitle="กรุณาตรวจสอบ" error="คะแนนที่กรอกมากกว่าคะแนนเต็ม" sqref="BO8:BO52">
      <formula1>0</formula1>
      <formula2>$BO$7</formula2>
    </dataValidation>
    <dataValidation type="decimal" allowBlank="1" showInputMessage="1" showErrorMessage="1" errorTitle="กรุณาตรวจสอบ" error="คะแนนที่กรอกมากกว่าคะแนนเต็ม" sqref="BP8:BP52">
      <formula1>0</formula1>
      <formula2>$BP$7</formula2>
    </dataValidation>
  </dataValidations>
  <pageMargins left="0.47244094488188981" right="0.19685039370078741" top="0.27559055118110237" bottom="0.19685039370078741" header="0.31496062992125984" footer="0.19685039370078741"/>
  <pageSetup paperSize="9" fitToWidth="10" orientation="portrait" blackAndWhite="1" r:id="rId1"/>
  <colBreaks count="3" manualBreakCount="3">
    <brk id="23" max="1048575" man="1"/>
    <brk id="36" max="1048575" man="1"/>
    <brk id="68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33</vt:i4>
      </vt:variant>
      <vt:variant>
        <vt:lpstr>ช่วงที่มีชื่อ</vt:lpstr>
      </vt:variant>
      <vt:variant>
        <vt:i4>63</vt:i4>
      </vt:variant>
    </vt:vector>
  </HeadingPairs>
  <TitlesOfParts>
    <vt:vector size="96" baseType="lpstr">
      <vt:lpstr>หน้าหลัก</vt:lpstr>
      <vt:lpstr>ข้อมูลนักเรียน</vt:lpstr>
      <vt:lpstr>บันทึกข้อความ</vt:lpstr>
      <vt:lpstr>ปก</vt:lpstr>
      <vt:lpstr>เวลาเรียน1</vt:lpstr>
      <vt:lpstr>เวลาเรียน2</vt:lpstr>
      <vt:lpstr>สรุปเวลาเรียน</vt:lpstr>
      <vt:lpstr>สรุปการประเมิน</vt:lpstr>
      <vt:lpstr>คะแนน1</vt:lpstr>
      <vt:lpstr>คะแนน2</vt:lpstr>
      <vt:lpstr>คะแนน3</vt:lpstr>
      <vt:lpstr>คะแนน4</vt:lpstr>
      <vt:lpstr>คะแนน5</vt:lpstr>
      <vt:lpstr>คะแนน6</vt:lpstr>
      <vt:lpstr>คะแนน7</vt:lpstr>
      <vt:lpstr>คะแนน8</vt:lpstr>
      <vt:lpstr>คะแนน9</vt:lpstr>
      <vt:lpstr>คะแนน10</vt:lpstr>
      <vt:lpstr>คะแนน11</vt:lpstr>
      <vt:lpstr>คะแนน12</vt:lpstr>
      <vt:lpstr>คะแนน13</vt:lpstr>
      <vt:lpstr>คะแนน14</vt:lpstr>
      <vt:lpstr>คะแนน15</vt:lpstr>
      <vt:lpstr>คะแนน16</vt:lpstr>
      <vt:lpstr>คะแนน17</vt:lpstr>
      <vt:lpstr>คะแนน18</vt:lpstr>
      <vt:lpstr>คุณลักษณะ</vt:lpstr>
      <vt:lpstr>อ่านคิด</vt:lpstr>
      <vt:lpstr>แผนภูมิ</vt:lpstr>
      <vt:lpstr>ตัวชี้วัดผลการเรียนรู้</vt:lpstr>
      <vt:lpstr>ตัวชี้วัดผลการเรียนรู้ (2)</vt:lpstr>
      <vt:lpstr>ตัวชี้วัดคณลักษณะอ่านคิด</vt:lpstr>
      <vt:lpstr>คำอธิบายการกรอก</vt:lpstr>
      <vt:lpstr>Arn</vt:lpstr>
      <vt:lpstr>classlevel</vt:lpstr>
      <vt:lpstr>kun</vt:lpstr>
      <vt:lpstr>monthname</vt:lpstr>
      <vt:lpstr>ข้อมูลนักเรียน!Print_Area</vt:lpstr>
      <vt:lpstr>คะแนน1!Print_Area</vt:lpstr>
      <vt:lpstr>คะแนน10!Print_Area</vt:lpstr>
      <vt:lpstr>คะแนน11!Print_Area</vt:lpstr>
      <vt:lpstr>คะแนน12!Print_Area</vt:lpstr>
      <vt:lpstr>คะแนน13!Print_Area</vt:lpstr>
      <vt:lpstr>คะแนน14!Print_Area</vt:lpstr>
      <vt:lpstr>คะแนน15!Print_Area</vt:lpstr>
      <vt:lpstr>คะแนน16!Print_Area</vt:lpstr>
      <vt:lpstr>คะแนน17!Print_Area</vt:lpstr>
      <vt:lpstr>คะแนน18!Print_Area</vt:lpstr>
      <vt:lpstr>คะแนน2!Print_Area</vt:lpstr>
      <vt:lpstr>คะแนน3!Print_Area</vt:lpstr>
      <vt:lpstr>คะแนน4!Print_Area</vt:lpstr>
      <vt:lpstr>คะแนน5!Print_Area</vt:lpstr>
      <vt:lpstr>คะแนน6!Print_Area</vt:lpstr>
      <vt:lpstr>คะแนน7!Print_Area</vt:lpstr>
      <vt:lpstr>คะแนน8!Print_Area</vt:lpstr>
      <vt:lpstr>คะแนน9!Print_Area</vt:lpstr>
      <vt:lpstr>คำอธิบายการกรอก!Print_Area</vt:lpstr>
      <vt:lpstr>คุณลักษณะ!Print_Area</vt:lpstr>
      <vt:lpstr>ตัวชี้วัดคณลักษณะอ่านคิด!Print_Area</vt:lpstr>
      <vt:lpstr>ตัวชี้วัดผลการเรียนรู้!Print_Area</vt:lpstr>
      <vt:lpstr>'ตัวชี้วัดผลการเรียนรู้ (2)'!Print_Area</vt:lpstr>
      <vt:lpstr>บันทึกข้อความ!Print_Area</vt:lpstr>
      <vt:lpstr>ปก!Print_Area</vt:lpstr>
      <vt:lpstr>แผนภูมิ!Print_Area</vt:lpstr>
      <vt:lpstr>เวลาเรียน1!Print_Area</vt:lpstr>
      <vt:lpstr>เวลาเรียน2!Print_Area</vt:lpstr>
      <vt:lpstr>สรุปการประเมิน!Print_Area</vt:lpstr>
      <vt:lpstr>สรุปเวลาเรียน!Print_Area</vt:lpstr>
      <vt:lpstr>อ่านคิด!Print_Area</vt:lpstr>
      <vt:lpstr>คะแนน1!Print_Titles</vt:lpstr>
      <vt:lpstr>คะแนน10!Print_Titles</vt:lpstr>
      <vt:lpstr>คะแนน11!Print_Titles</vt:lpstr>
      <vt:lpstr>คะแนน12!Print_Titles</vt:lpstr>
      <vt:lpstr>คะแนน13!Print_Titles</vt:lpstr>
      <vt:lpstr>คะแนน14!Print_Titles</vt:lpstr>
      <vt:lpstr>คะแนน15!Print_Titles</vt:lpstr>
      <vt:lpstr>คะแนน16!Print_Titles</vt:lpstr>
      <vt:lpstr>คะแนน17!Print_Titles</vt:lpstr>
      <vt:lpstr>คะแนน18!Print_Titles</vt:lpstr>
      <vt:lpstr>คะแนน2!Print_Titles</vt:lpstr>
      <vt:lpstr>คะแนน3!Print_Titles</vt:lpstr>
      <vt:lpstr>คะแนน4!Print_Titles</vt:lpstr>
      <vt:lpstr>คะแนน5!Print_Titles</vt:lpstr>
      <vt:lpstr>คะแนน6!Print_Titles</vt:lpstr>
      <vt:lpstr>คะแนน7!Print_Titles</vt:lpstr>
      <vt:lpstr>คะแนน8!Print_Titles</vt:lpstr>
      <vt:lpstr>คะแนน9!Print_Titles</vt:lpstr>
      <vt:lpstr>คุณลักษณะ!Print_Titles</vt:lpstr>
      <vt:lpstr>เวลาเรียน1!Print_Titles</vt:lpstr>
      <vt:lpstr>เวลาเรียน2!Print_Titles</vt:lpstr>
      <vt:lpstr>สรุปเวลาเรียน!Print_Titles</vt:lpstr>
      <vt:lpstr>อ่านคิด!Print_Titles</vt:lpstr>
      <vt:lpstr>regrade</vt:lpstr>
      <vt:lpstr>sara</vt:lpstr>
      <vt:lpstr>เช็ค</vt:lpstr>
      <vt:lpstr>เดือน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KKD Windows8.1 V.10_x64</cp:lastModifiedBy>
  <cp:lastPrinted>2018-03-24T16:52:39Z</cp:lastPrinted>
  <dcterms:created xsi:type="dcterms:W3CDTF">2013-05-19T02:28:25Z</dcterms:created>
  <dcterms:modified xsi:type="dcterms:W3CDTF">2018-05-24T14:16:27Z</dcterms:modified>
</cp:coreProperties>
</file>